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agelis\Desktop\DAMIC\CAD Designs\CCD_Modules_Support\SingleLargeCCD\"/>
    </mc:Choice>
  </mc:AlternateContent>
  <xr:revisionPtr revIDLastSave="0" documentId="13_ncr:1_{A7BA69A6-9732-4738-9172-FAB25B88DD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M" sheetId="1" r:id="rId1"/>
    <sheet name="Assembly" sheetId="2" r:id="rId2"/>
    <sheet name="Tabl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D10" i="3"/>
  <c r="B29" i="2"/>
  <c r="C32" i="2"/>
  <c r="B13" i="2"/>
  <c r="C27" i="2"/>
  <c r="B18" i="2"/>
  <c r="C16" i="2"/>
  <c r="D11" i="2"/>
  <c r="D13" i="2" s="1"/>
  <c r="D16" i="2" s="1"/>
  <c r="D18" i="2" s="1"/>
  <c r="D27" i="2" s="1"/>
  <c r="D29" i="2" s="1"/>
  <c r="D32" i="2" s="1"/>
  <c r="C11" i="2"/>
</calcChain>
</file>

<file path=xl/sharedStrings.xml><?xml version="1.0" encoding="utf-8"?>
<sst xmlns="http://schemas.openxmlformats.org/spreadsheetml/2006/main" count="170" uniqueCount="103">
  <si>
    <t>Assembly</t>
  </si>
  <si>
    <t>Description</t>
  </si>
  <si>
    <t>Category</t>
  </si>
  <si>
    <t>Quantity</t>
  </si>
  <si>
    <t>Common</t>
  </si>
  <si>
    <t>Weight (kg)</t>
  </si>
  <si>
    <t>Material</t>
  </si>
  <si>
    <t>Manufacturer</t>
  </si>
  <si>
    <t>Original Part No.</t>
  </si>
  <si>
    <t>Product Link</t>
  </si>
  <si>
    <t>Supplier</t>
  </si>
  <si>
    <t>Link</t>
  </si>
  <si>
    <t>Available</t>
  </si>
  <si>
    <t>Price</t>
  </si>
  <si>
    <t>USD</t>
  </si>
  <si>
    <t>EUR</t>
  </si>
  <si>
    <t>CHF</t>
  </si>
  <si>
    <t>Screws</t>
  </si>
  <si>
    <t>No</t>
  </si>
  <si>
    <t>Stainless Steel</t>
  </si>
  <si>
    <t>Bossard</t>
  </si>
  <si>
    <t>Bossard Phillips flat countersunk head machine screw</t>
  </si>
  <si>
    <t>NO</t>
  </si>
  <si>
    <t>Machined Part</t>
  </si>
  <si>
    <t>Aluminum</t>
  </si>
  <si>
    <t>UZH Workshop</t>
  </si>
  <si>
    <t xml:space="preserve">Large CCD Single Module Support </t>
  </si>
  <si>
    <t>Yes</t>
  </si>
  <si>
    <t>Rectangular Large CCD Frame Spacer</t>
  </si>
  <si>
    <t>Cylindrical Large CCD Frame Spacer</t>
  </si>
  <si>
    <t>M1.6x5 Cross Recessed flat countersunk head Screw</t>
  </si>
  <si>
    <t>Step</t>
  </si>
  <si>
    <t>Part</t>
  </si>
  <si>
    <t>No.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</si>
  <si>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  <r>
      <rPr>
        <sz val="11"/>
        <color theme="1"/>
        <rFont val="Calibri"/>
        <family val="2"/>
        <scheme val="minor"/>
      </rPr>
      <t>Step</t>
    </r>
  </si>
  <si>
    <t>4-40 UNC x 3/8 Inch Socket Countersunk Nylon Screws (ASME B18.3)</t>
  </si>
  <si>
    <t>Al2O3 Insulator</t>
  </si>
  <si>
    <t>Heater Assembly</t>
  </si>
  <si>
    <t xml:space="preserve">Total: 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</si>
  <si>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Step</t>
    </r>
  </si>
  <si>
    <r>
      <t>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Step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</si>
  <si>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th </t>
    </r>
    <r>
      <rPr>
        <sz val="11"/>
        <color theme="1"/>
        <rFont val="Calibri"/>
        <family val="2"/>
        <scheme val="minor"/>
      </rPr>
      <t>Step</t>
    </r>
  </si>
  <si>
    <t>Temperature Sensor Housing</t>
  </si>
  <si>
    <t>Platinum Resistance Pt100 Wire-Wound Detector Element, 28 mm</t>
  </si>
  <si>
    <t>Material Properties Table</t>
  </si>
  <si>
    <t>Workshop Machined Parts Table</t>
  </si>
  <si>
    <t>Density</t>
  </si>
  <si>
    <t>Glass Transition Temp</t>
  </si>
  <si>
    <t>Melting Point</t>
  </si>
  <si>
    <t>Electrical Conductivity</t>
  </si>
  <si>
    <t>Volume Resistivity</t>
  </si>
  <si>
    <t>Thermal conductivity</t>
  </si>
  <si>
    <t>Thermal expansion coefficient</t>
  </si>
  <si>
    <t>Dielectric Strength</t>
  </si>
  <si>
    <t>Drawing</t>
  </si>
  <si>
    <r>
      <t>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</si>
  <si>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(°C)</t>
  </si>
  <si>
    <r>
      <t>(Ω*m)</t>
    </r>
    <r>
      <rPr>
        <vertAlign val="superscript"/>
        <sz val="11"/>
        <color theme="1"/>
        <rFont val="Calibri"/>
        <family val="2"/>
        <scheme val="minor"/>
      </rPr>
      <t>-1</t>
    </r>
  </si>
  <si>
    <t>(Ω・cm)</t>
  </si>
  <si>
    <t>W/(m·K)</t>
  </si>
  <si>
    <r>
      <t>K</t>
    </r>
    <r>
      <rPr>
        <vertAlign val="superscript"/>
        <sz val="11"/>
        <color theme="1"/>
        <rFont val="Calibri"/>
        <family val="2"/>
        <scheme val="minor"/>
      </rPr>
      <t>-1</t>
    </r>
  </si>
  <si>
    <t>(kV/mm)</t>
  </si>
  <si>
    <t xml:space="preserve">N / A	</t>
  </si>
  <si>
    <t xml:space="preserve">660.3	</t>
  </si>
  <si>
    <t>~3.5 × 10⁷</t>
  </si>
  <si>
    <t>7.2 × 10⁻⁵</t>
  </si>
  <si>
    <t>151–202</t>
  </si>
  <si>
    <t xml:space="preserve">	16–18 × 10⁻⁶</t>
  </si>
  <si>
    <t>Stainless Steel A2</t>
  </si>
  <si>
    <t xml:space="preserve">1400 – 1450	</t>
  </si>
  <si>
    <t>~1.4 × 10⁶</t>
  </si>
  <si>
    <t>3.99 × 10⁻⁸</t>
  </si>
  <si>
    <t>14–17</t>
  </si>
  <si>
    <t xml:space="preserve">	23.6 × 10⁻⁶</t>
  </si>
  <si>
    <t>Complexity Level</t>
  </si>
  <si>
    <t>Dimention</t>
  </si>
  <si>
    <t xml:space="preserve">Machined Parts Count: </t>
  </si>
  <si>
    <t>External</t>
  </si>
  <si>
    <t>Total Pats Count:</t>
  </si>
  <si>
    <t>Height (mm)</t>
  </si>
  <si>
    <t>Non-reoccurring parts:</t>
  </si>
  <si>
    <t>Width (mm)</t>
  </si>
  <si>
    <t xml:space="preserve">Individual designs: </t>
  </si>
  <si>
    <t>Length (mm)</t>
  </si>
  <si>
    <t>Single Large CCD Top Frame Assembly</t>
  </si>
  <si>
    <t>Large CCD Module Top Frame</t>
  </si>
  <si>
    <t>Rectangular CCD Frame Spacer</t>
  </si>
  <si>
    <t>Cylindrical CCD Frame Spacer</t>
  </si>
  <si>
    <t>Large CCD Module Bottom Frame</t>
  </si>
  <si>
    <t>Single Large CCD Bottom Frame Assembly</t>
  </si>
  <si>
    <t>Large CCD Module Left Frame</t>
  </si>
  <si>
    <t>Large CCD Module Right Frame</t>
  </si>
  <si>
    <t>Single Large CCD Module</t>
  </si>
  <si>
    <t>Cryostat Complete</t>
  </si>
  <si>
    <t>4-40 UNC x 0.5625 Hex socket head cap screws, ANSI B18.3</t>
  </si>
  <si>
    <t>Single Large CCD Assembly</t>
  </si>
  <si>
    <t>Large CCD Cryovessel Support Assebly</t>
  </si>
  <si>
    <t>Single Large CCD Frame</t>
  </si>
  <si>
    <t xml:space="preserve">M3x8 Hex socket head cap screws fully threaded </t>
  </si>
  <si>
    <t xml:space="preserve">M3 Flat washers without chamfer </t>
  </si>
  <si>
    <t>Internal</t>
  </si>
  <si>
    <t>Single large CCD Frame</t>
  </si>
  <si>
    <t>Total Weight: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</si>
</sst>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164" fontId="0" fillId="2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right" vertical="center"/>
    </xf>
    <xf numFmtId="0" fontId="2" fillId="0" borderId="0" xfId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ossard.com/eshop/global-en/screws-and-bolts-with-internal-drive/phillips-flat-countersunk-head-machine-screws-form-h/p/661/?selected-article=5512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zoomScale="70" zoomScaleNormal="70" workbookViewId="0">
      <selection activeCell="I21" sqref="I21"/>
    </sheetView>
  </sheetViews>
  <sheetFormatPr baseColWidth="10" defaultColWidth="9.140625" defaultRowHeight="15" x14ac:dyDescent="0.25"/>
  <cols>
    <col min="1" max="1" width="9.5703125" bestFit="1" customWidth="1"/>
    <col min="2" max="2" width="48.42578125" bestFit="1" customWidth="1"/>
    <col min="3" max="3" width="13.7109375" bestFit="1" customWidth="1"/>
    <col min="4" max="4" width="8.7109375" bestFit="1" customWidth="1"/>
    <col min="5" max="5" width="9" bestFit="1" customWidth="1"/>
    <col min="6" max="6" width="11.28515625" style="2" bestFit="1" customWidth="1"/>
    <col min="7" max="7" width="13.85546875" bestFit="1" customWidth="1"/>
    <col min="8" max="8" width="14" bestFit="1" customWidth="1"/>
    <col min="9" max="9" width="26.7109375" bestFit="1" customWidth="1"/>
    <col min="10" max="10" width="49.140625" bestFit="1" customWidth="1"/>
    <col min="11" max="11" width="14" bestFit="1" customWidth="1"/>
    <col min="12" max="12" width="49.140625" bestFit="1" customWidth="1"/>
    <col min="13" max="13" width="9.28515625" bestFit="1" customWidth="1"/>
  </cols>
  <sheetData>
    <row r="1" spans="1:16" x14ac:dyDescent="0.25">
      <c r="A1" s="24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/>
      <c r="P1" s="23"/>
    </row>
    <row r="2" spans="1:16" s="4" customFormat="1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3" t="s">
        <v>14</v>
      </c>
      <c r="O2" s="3" t="s">
        <v>15</v>
      </c>
      <c r="P2" s="3" t="s">
        <v>16</v>
      </c>
    </row>
    <row r="3" spans="1:16" s="5" customFormat="1" x14ac:dyDescent="0.25"/>
    <row r="4" spans="1:16" x14ac:dyDescent="0.25">
      <c r="A4" s="20" t="s">
        <v>26</v>
      </c>
      <c r="B4" t="s">
        <v>30</v>
      </c>
      <c r="C4" t="s">
        <v>17</v>
      </c>
      <c r="D4" s="1">
        <v>16</v>
      </c>
      <c r="E4" s="1" t="s">
        <v>18</v>
      </c>
      <c r="F4" s="2">
        <v>1E-3</v>
      </c>
      <c r="G4" t="s">
        <v>19</v>
      </c>
      <c r="H4" s="1" t="s">
        <v>20</v>
      </c>
      <c r="I4" s="1">
        <v>5512816</v>
      </c>
      <c r="J4" s="30" t="s">
        <v>21</v>
      </c>
      <c r="K4" s="1" t="s">
        <v>20</v>
      </c>
      <c r="L4" t="s">
        <v>21</v>
      </c>
      <c r="M4" s="1" t="s">
        <v>22</v>
      </c>
      <c r="N4" s="1"/>
      <c r="O4" s="1"/>
      <c r="P4" s="1">
        <v>14.9</v>
      </c>
    </row>
    <row r="5" spans="1:16" s="6" customFormat="1" x14ac:dyDescent="0.25">
      <c r="A5" s="21"/>
      <c r="B5" s="6" t="s">
        <v>85</v>
      </c>
      <c r="C5" s="6" t="s">
        <v>23</v>
      </c>
      <c r="D5" s="7">
        <v>1</v>
      </c>
      <c r="E5" s="7" t="s">
        <v>18</v>
      </c>
      <c r="F5" s="8">
        <v>5.2999999999999999E-2</v>
      </c>
      <c r="G5" s="6" t="s">
        <v>24</v>
      </c>
      <c r="H5" s="7" t="s">
        <v>25</v>
      </c>
      <c r="I5" s="7"/>
      <c r="K5" s="7" t="s">
        <v>25</v>
      </c>
      <c r="M5" s="7" t="s">
        <v>22</v>
      </c>
      <c r="N5" s="7"/>
      <c r="O5" s="7"/>
      <c r="P5" s="7"/>
    </row>
    <row r="6" spans="1:16" s="6" customFormat="1" x14ac:dyDescent="0.25">
      <c r="A6" s="21"/>
      <c r="B6" s="6" t="s">
        <v>88</v>
      </c>
      <c r="C6" s="6" t="s">
        <v>23</v>
      </c>
      <c r="D6" s="7">
        <v>1</v>
      </c>
      <c r="E6" s="7" t="s">
        <v>18</v>
      </c>
      <c r="F6" s="18">
        <v>0.01</v>
      </c>
      <c r="G6" s="6" t="s">
        <v>24</v>
      </c>
      <c r="H6" s="7" t="s">
        <v>25</v>
      </c>
      <c r="I6" s="7"/>
      <c r="K6" s="7" t="s">
        <v>25</v>
      </c>
      <c r="M6" s="7" t="s">
        <v>22</v>
      </c>
      <c r="N6" s="7"/>
      <c r="O6" s="7"/>
      <c r="P6" s="7"/>
    </row>
    <row r="7" spans="1:16" s="6" customFormat="1" x14ac:dyDescent="0.25">
      <c r="A7" s="21"/>
      <c r="B7" s="6" t="s">
        <v>91</v>
      </c>
      <c r="C7" s="6" t="s">
        <v>23</v>
      </c>
      <c r="D7" s="7">
        <v>1</v>
      </c>
      <c r="E7" s="7" t="s">
        <v>18</v>
      </c>
      <c r="F7" s="8">
        <v>1.4E-2</v>
      </c>
      <c r="G7" s="6" t="s">
        <v>24</v>
      </c>
      <c r="H7" s="7" t="s">
        <v>25</v>
      </c>
      <c r="I7" s="7"/>
      <c r="K7" s="7" t="s">
        <v>25</v>
      </c>
      <c r="M7" s="7" t="s">
        <v>22</v>
      </c>
      <c r="N7" s="7"/>
      <c r="O7" s="7"/>
      <c r="P7" s="7"/>
    </row>
    <row r="8" spans="1:16" s="6" customFormat="1" x14ac:dyDescent="0.25">
      <c r="A8" s="21"/>
      <c r="B8" s="6" t="s">
        <v>90</v>
      </c>
      <c r="C8" s="6" t="s">
        <v>23</v>
      </c>
      <c r="D8" s="7">
        <v>1</v>
      </c>
      <c r="E8" s="7" t="s">
        <v>18</v>
      </c>
      <c r="F8" s="8">
        <v>1.4E-2</v>
      </c>
      <c r="G8" s="6" t="s">
        <v>24</v>
      </c>
      <c r="H8" s="7" t="s">
        <v>25</v>
      </c>
      <c r="I8" s="7"/>
      <c r="K8" s="7" t="s">
        <v>25</v>
      </c>
      <c r="M8" s="7" t="s">
        <v>22</v>
      </c>
      <c r="N8" s="7"/>
      <c r="O8" s="7"/>
      <c r="P8" s="7"/>
    </row>
    <row r="9" spans="1:16" s="6" customFormat="1" x14ac:dyDescent="0.25">
      <c r="A9" s="21"/>
      <c r="B9" s="6" t="s">
        <v>28</v>
      </c>
      <c r="C9" s="6" t="s">
        <v>23</v>
      </c>
      <c r="D9" s="7">
        <v>4</v>
      </c>
      <c r="E9" s="7" t="s">
        <v>27</v>
      </c>
      <c r="F9" s="8">
        <v>3.0000000000000001E-3</v>
      </c>
      <c r="G9" s="6" t="s">
        <v>24</v>
      </c>
      <c r="H9" s="7" t="s">
        <v>25</v>
      </c>
      <c r="I9" s="7"/>
      <c r="K9" s="7" t="s">
        <v>25</v>
      </c>
      <c r="M9" s="7" t="s">
        <v>22</v>
      </c>
      <c r="N9" s="7"/>
      <c r="O9" s="7"/>
      <c r="P9" s="7"/>
    </row>
    <row r="10" spans="1:16" s="9" customFormat="1" x14ac:dyDescent="0.25">
      <c r="A10" s="22"/>
      <c r="B10" s="9" t="s">
        <v>29</v>
      </c>
      <c r="C10" s="9" t="s">
        <v>23</v>
      </c>
      <c r="D10" s="10">
        <v>1</v>
      </c>
      <c r="E10" s="10" t="s">
        <v>27</v>
      </c>
      <c r="F10" s="11">
        <v>2E-3</v>
      </c>
      <c r="G10" s="9" t="s">
        <v>24</v>
      </c>
      <c r="H10" s="10" t="s">
        <v>25</v>
      </c>
      <c r="I10" s="10"/>
      <c r="K10" s="10" t="s">
        <v>25</v>
      </c>
      <c r="M10" s="10" t="s">
        <v>22</v>
      </c>
      <c r="N10" s="10"/>
      <c r="O10" s="10"/>
      <c r="P10" s="10"/>
    </row>
  </sheetData>
  <mergeCells count="15">
    <mergeCell ref="A4:A10"/>
    <mergeCell ref="N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</mergeCells>
  <hyperlinks>
    <hyperlink ref="J4" r:id="rId1" display="https://www.bossard.com/eshop/global-en/screws-and-bolts-with-internal-drive/phillips-flat-countersunk-head-machine-screws-form-h/p/661/?selected-article=5512816" xr:uid="{4DD135CD-BE7C-4812-A666-7EF7811A12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89967-1119-4AEA-BFB2-E506F315B956}">
  <dimension ref="A1:D32"/>
  <sheetViews>
    <sheetView workbookViewId="0">
      <selection activeCell="E13" sqref="E13"/>
    </sheetView>
  </sheetViews>
  <sheetFormatPr baseColWidth="10" defaultRowHeight="15" x14ac:dyDescent="0.25"/>
  <cols>
    <col min="2" max="2" width="61.42578125" bestFit="1" customWidth="1"/>
    <col min="3" max="3" width="4.140625" bestFit="1" customWidth="1"/>
    <col min="4" max="4" width="11.28515625" bestFit="1" customWidth="1"/>
    <col min="8" max="8" width="33.42578125" bestFit="1" customWidth="1"/>
  </cols>
  <sheetData>
    <row r="1" spans="1:4" x14ac:dyDescent="0.25">
      <c r="A1" s="27" t="s">
        <v>97</v>
      </c>
      <c r="B1" s="27"/>
      <c r="C1" s="27"/>
      <c r="D1" s="27"/>
    </row>
    <row r="2" spans="1:4" x14ac:dyDescent="0.25">
      <c r="A2" s="1" t="s">
        <v>31</v>
      </c>
      <c r="B2" s="1" t="s">
        <v>32</v>
      </c>
      <c r="C2" s="1" t="s">
        <v>33</v>
      </c>
      <c r="D2" s="1" t="s">
        <v>5</v>
      </c>
    </row>
    <row r="3" spans="1:4" x14ac:dyDescent="0.25">
      <c r="A3" s="28" t="s">
        <v>34</v>
      </c>
      <c r="B3" s="27" t="s">
        <v>84</v>
      </c>
      <c r="C3" s="27"/>
      <c r="D3" s="27"/>
    </row>
    <row r="4" spans="1:4" x14ac:dyDescent="0.25">
      <c r="A4" s="28"/>
      <c r="B4" t="s">
        <v>35</v>
      </c>
      <c r="C4" s="1">
        <v>6</v>
      </c>
      <c r="D4" s="12">
        <v>7.2999999999999996E-4</v>
      </c>
    </row>
    <row r="5" spans="1:4" x14ac:dyDescent="0.25">
      <c r="A5" s="28"/>
      <c r="B5" t="s">
        <v>30</v>
      </c>
      <c r="C5" s="1">
        <v>10</v>
      </c>
      <c r="D5" s="12">
        <v>7.2999999999999996E-4</v>
      </c>
    </row>
    <row r="6" spans="1:4" x14ac:dyDescent="0.25">
      <c r="A6" s="28"/>
      <c r="B6" t="s">
        <v>86</v>
      </c>
      <c r="C6" s="1">
        <v>4</v>
      </c>
      <c r="D6" s="12">
        <v>3.0000000000000001E-3</v>
      </c>
    </row>
    <row r="7" spans="1:4" x14ac:dyDescent="0.25">
      <c r="A7" s="28"/>
      <c r="B7" t="s">
        <v>87</v>
      </c>
      <c r="C7" s="1">
        <v>1</v>
      </c>
      <c r="D7" s="1">
        <v>2E-3</v>
      </c>
    </row>
    <row r="8" spans="1:4" x14ac:dyDescent="0.25">
      <c r="A8" s="28"/>
      <c r="B8" t="s">
        <v>36</v>
      </c>
      <c r="C8" s="1">
        <v>1</v>
      </c>
      <c r="D8" s="12">
        <v>0.08</v>
      </c>
    </row>
    <row r="9" spans="1:4" x14ac:dyDescent="0.25">
      <c r="A9" s="28"/>
      <c r="B9" t="s">
        <v>37</v>
      </c>
      <c r="C9" s="1">
        <v>1</v>
      </c>
      <c r="D9" s="12">
        <v>0.34200000000000003</v>
      </c>
    </row>
    <row r="10" spans="1:4" x14ac:dyDescent="0.25">
      <c r="A10" s="28"/>
      <c r="B10" t="s">
        <v>85</v>
      </c>
      <c r="C10" s="1">
        <v>1</v>
      </c>
      <c r="D10" s="12">
        <v>6.003E-2</v>
      </c>
    </row>
    <row r="11" spans="1:4" x14ac:dyDescent="0.25">
      <c r="A11" s="29" t="s">
        <v>38</v>
      </c>
      <c r="B11" s="29"/>
      <c r="C11" s="1">
        <f>SUM(C4:C10)</f>
        <v>24</v>
      </c>
      <c r="D11" s="12">
        <f>C4*D4+C5*D5+C6*D6+C7*D7+C8*D8+C9*D9+C10*D10</f>
        <v>0.50770999999999999</v>
      </c>
    </row>
    <row r="12" spans="1:4" x14ac:dyDescent="0.25">
      <c r="A12" s="28" t="s">
        <v>39</v>
      </c>
      <c r="B12" s="27" t="s">
        <v>89</v>
      </c>
      <c r="C12" s="27"/>
      <c r="D12" s="27"/>
    </row>
    <row r="13" spans="1:4" x14ac:dyDescent="0.25">
      <c r="A13" s="28"/>
      <c r="B13" t="str">
        <f>B3</f>
        <v>Single Large CCD Top Frame Assembly</v>
      </c>
      <c r="C13" s="1">
        <v>1</v>
      </c>
      <c r="D13" s="14">
        <f>D11</f>
        <v>0.50770999999999999</v>
      </c>
    </row>
    <row r="14" spans="1:4" x14ac:dyDescent="0.25">
      <c r="A14" s="28"/>
      <c r="B14" t="s">
        <v>30</v>
      </c>
      <c r="C14" s="1">
        <v>2</v>
      </c>
      <c r="D14" s="14">
        <v>7.2999999999999996E-4</v>
      </c>
    </row>
    <row r="15" spans="1:4" x14ac:dyDescent="0.25">
      <c r="A15" s="28"/>
      <c r="B15" t="s">
        <v>88</v>
      </c>
      <c r="C15" s="1">
        <v>1</v>
      </c>
      <c r="D15" s="14">
        <v>0.01</v>
      </c>
    </row>
    <row r="16" spans="1:4" x14ac:dyDescent="0.25">
      <c r="A16" s="29" t="s">
        <v>38</v>
      </c>
      <c r="B16" s="29"/>
      <c r="C16" s="1">
        <f>SUM(C13:C15)</f>
        <v>4</v>
      </c>
      <c r="D16" s="12">
        <f>C13*D13+C14*D14+C15*D15</f>
        <v>0.51917000000000002</v>
      </c>
    </row>
    <row r="17" spans="1:4" x14ac:dyDescent="0.25">
      <c r="A17" s="28" t="s">
        <v>40</v>
      </c>
      <c r="B17" s="27" t="s">
        <v>95</v>
      </c>
      <c r="C17" s="27"/>
      <c r="D17" s="27"/>
    </row>
    <row r="18" spans="1:4" x14ac:dyDescent="0.25">
      <c r="A18" s="28"/>
      <c r="B18" t="str">
        <f>B12</f>
        <v>Single Large CCD Bottom Frame Assembly</v>
      </c>
      <c r="C18" s="1">
        <v>1</v>
      </c>
      <c r="D18" s="12">
        <f>D16</f>
        <v>0.51917000000000002</v>
      </c>
    </row>
    <row r="19" spans="1:4" x14ac:dyDescent="0.25">
      <c r="A19" s="28"/>
      <c r="B19" t="s">
        <v>91</v>
      </c>
      <c r="C19" s="1">
        <v>1</v>
      </c>
      <c r="D19" s="1">
        <v>0.14000000000000001</v>
      </c>
    </row>
    <row r="20" spans="1:4" x14ac:dyDescent="0.25">
      <c r="A20" s="28"/>
      <c r="B20" t="s">
        <v>90</v>
      </c>
      <c r="C20" s="1">
        <v>1</v>
      </c>
      <c r="D20" s="1">
        <v>0.14000000000000001</v>
      </c>
    </row>
    <row r="21" spans="1:4" x14ac:dyDescent="0.25">
      <c r="A21" s="28"/>
      <c r="B21" t="s">
        <v>42</v>
      </c>
      <c r="C21" s="1">
        <v>1</v>
      </c>
      <c r="D21" s="12">
        <v>6.45E-3</v>
      </c>
    </row>
    <row r="22" spans="1:4" x14ac:dyDescent="0.25">
      <c r="A22" s="28"/>
      <c r="B22" t="s">
        <v>43</v>
      </c>
      <c r="C22" s="1">
        <v>1</v>
      </c>
      <c r="D22" s="12">
        <v>5.1999999999999998E-3</v>
      </c>
    </row>
    <row r="23" spans="1:4" x14ac:dyDescent="0.25">
      <c r="A23" s="28"/>
      <c r="B23" t="s">
        <v>30</v>
      </c>
      <c r="C23" s="1">
        <v>4</v>
      </c>
      <c r="D23" s="12">
        <v>7.2999999999999996E-4</v>
      </c>
    </row>
    <row r="24" spans="1:4" x14ac:dyDescent="0.25">
      <c r="A24" s="28"/>
      <c r="B24" s="16" t="s">
        <v>98</v>
      </c>
      <c r="C24" s="1">
        <v>1</v>
      </c>
      <c r="D24" s="12">
        <v>1E-3</v>
      </c>
    </row>
    <row r="25" spans="1:4" x14ac:dyDescent="0.25">
      <c r="A25" s="28"/>
      <c r="B25" s="15" t="s">
        <v>99</v>
      </c>
      <c r="C25" s="1">
        <v>1</v>
      </c>
      <c r="D25" s="12">
        <v>1E-3</v>
      </c>
    </row>
    <row r="26" spans="1:4" x14ac:dyDescent="0.25">
      <c r="A26" s="28"/>
      <c r="B26" s="15" t="s">
        <v>92</v>
      </c>
      <c r="C26" s="1">
        <v>1</v>
      </c>
      <c r="D26" s="1"/>
    </row>
    <row r="27" spans="1:4" x14ac:dyDescent="0.25">
      <c r="A27" s="29" t="s">
        <v>38</v>
      </c>
      <c r="B27" s="29"/>
      <c r="C27" s="1">
        <f>SUM(C18:C26)</f>
        <v>12</v>
      </c>
      <c r="D27" s="12">
        <f>C18*D18+C19*D19+C23*D23+C25*D25+C26*D26</f>
        <v>0.66309000000000007</v>
      </c>
    </row>
    <row r="28" spans="1:4" x14ac:dyDescent="0.25">
      <c r="A28" s="28" t="s">
        <v>41</v>
      </c>
      <c r="B28" s="27" t="s">
        <v>96</v>
      </c>
      <c r="C28" s="27"/>
      <c r="D28" s="27"/>
    </row>
    <row r="29" spans="1:4" x14ac:dyDescent="0.25">
      <c r="A29" s="28"/>
      <c r="B29" t="str">
        <f>B17</f>
        <v>Single Large CCD Assembly</v>
      </c>
      <c r="C29" s="1">
        <v>1</v>
      </c>
      <c r="D29" s="12">
        <f>D27</f>
        <v>0.66309000000000007</v>
      </c>
    </row>
    <row r="30" spans="1:4" x14ac:dyDescent="0.25">
      <c r="A30" s="28"/>
      <c r="B30" s="15" t="s">
        <v>93</v>
      </c>
      <c r="C30" s="1">
        <v>1</v>
      </c>
      <c r="D30" s="1">
        <v>49.526000000000003</v>
      </c>
    </row>
    <row r="31" spans="1:4" x14ac:dyDescent="0.25">
      <c r="A31" s="28"/>
      <c r="B31" s="15" t="s">
        <v>94</v>
      </c>
      <c r="C31" s="1">
        <v>6</v>
      </c>
      <c r="D31" s="12">
        <v>1E-3</v>
      </c>
    </row>
    <row r="32" spans="1:4" x14ac:dyDescent="0.25">
      <c r="A32" s="29" t="s">
        <v>38</v>
      </c>
      <c r="B32" s="29"/>
      <c r="C32" s="1">
        <f>SUM(C29:C31)</f>
        <v>8</v>
      </c>
      <c r="D32" s="12">
        <f>C31*D31+C30*D30+C29*D29</f>
        <v>50.19509</v>
      </c>
    </row>
  </sheetData>
  <mergeCells count="13">
    <mergeCell ref="A32:B32"/>
    <mergeCell ref="B28:D28"/>
    <mergeCell ref="A28:A31"/>
    <mergeCell ref="A16:B16"/>
    <mergeCell ref="A17:A26"/>
    <mergeCell ref="B17:D17"/>
    <mergeCell ref="A27:B27"/>
    <mergeCell ref="A1:D1"/>
    <mergeCell ref="A3:A10"/>
    <mergeCell ref="B3:D3"/>
    <mergeCell ref="A11:B11"/>
    <mergeCell ref="A12:A15"/>
    <mergeCell ref="B12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4946B-BD22-4BB2-AEA1-C6F60AC3BE07}">
  <dimension ref="A1:O23"/>
  <sheetViews>
    <sheetView workbookViewId="0">
      <selection activeCell="E24" sqref="E24"/>
    </sheetView>
  </sheetViews>
  <sheetFormatPr baseColWidth="10" defaultRowHeight="15" x14ac:dyDescent="0.25"/>
  <cols>
    <col min="3" max="3" width="21.5703125" bestFit="1" customWidth="1"/>
    <col min="4" max="4" width="33.42578125" bestFit="1" customWidth="1"/>
    <col min="6" max="6" width="17.7109375" bestFit="1" customWidth="1"/>
    <col min="7" max="7" width="19.7109375" bestFit="1" customWidth="1"/>
    <col min="8" max="8" width="28.28515625" bestFit="1" customWidth="1"/>
    <col min="12" max="12" width="30" bestFit="1" customWidth="1"/>
  </cols>
  <sheetData>
    <row r="1" spans="1:15" x14ac:dyDescent="0.25">
      <c r="K1" s="1"/>
    </row>
    <row r="2" spans="1:15" x14ac:dyDescent="0.25">
      <c r="A2" s="27" t="s">
        <v>44</v>
      </c>
      <c r="B2" s="27"/>
      <c r="C2" s="27"/>
      <c r="D2" s="27"/>
      <c r="E2" s="27"/>
      <c r="F2" s="27"/>
      <c r="G2" s="27"/>
      <c r="H2" s="27"/>
      <c r="I2" s="27"/>
      <c r="K2" s="19"/>
      <c r="L2" s="19"/>
      <c r="M2" s="19"/>
      <c r="N2" s="19"/>
      <c r="O2" s="19"/>
    </row>
    <row r="3" spans="1:15" x14ac:dyDescent="0.25">
      <c r="A3" s="27" t="s">
        <v>6</v>
      </c>
      <c r="B3" s="1" t="s">
        <v>46</v>
      </c>
      <c r="C3" t="s">
        <v>47</v>
      </c>
      <c r="D3" s="1" t="s">
        <v>48</v>
      </c>
      <c r="E3" s="1" t="s">
        <v>49</v>
      </c>
      <c r="F3" s="1" t="s">
        <v>50</v>
      </c>
      <c r="G3" s="1" t="s">
        <v>51</v>
      </c>
      <c r="H3" s="1" t="s">
        <v>52</v>
      </c>
      <c r="I3" s="1" t="s">
        <v>53</v>
      </c>
      <c r="K3" s="19"/>
      <c r="L3" s="19"/>
      <c r="M3" s="19"/>
      <c r="N3" s="19"/>
      <c r="O3" s="19"/>
    </row>
    <row r="4" spans="1:15" ht="17.25" x14ac:dyDescent="0.25">
      <c r="A4" s="27"/>
      <c r="B4" s="1" t="s">
        <v>55</v>
      </c>
      <c r="C4" s="1" t="s">
        <v>56</v>
      </c>
      <c r="D4" s="1" t="s">
        <v>56</v>
      </c>
      <c r="E4" s="1" t="s">
        <v>57</v>
      </c>
      <c r="F4" s="1" t="s">
        <v>58</v>
      </c>
      <c r="G4" s="1" t="s">
        <v>59</v>
      </c>
      <c r="H4" s="1" t="s">
        <v>60</v>
      </c>
      <c r="I4" s="1" t="s">
        <v>61</v>
      </c>
      <c r="K4" s="19"/>
      <c r="L4" s="19"/>
      <c r="M4" s="19"/>
      <c r="N4" s="19"/>
      <c r="O4" s="19"/>
    </row>
    <row r="5" spans="1:15" x14ac:dyDescent="0.25">
      <c r="A5" s="13" t="s">
        <v>24</v>
      </c>
      <c r="B5" s="1">
        <v>2700</v>
      </c>
      <c r="C5" s="1" t="s">
        <v>62</v>
      </c>
      <c r="D5" s="1" t="s">
        <v>63</v>
      </c>
      <c r="E5" s="1" t="s">
        <v>64</v>
      </c>
      <c r="F5" s="1" t="s">
        <v>65</v>
      </c>
      <c r="G5" s="1" t="s">
        <v>66</v>
      </c>
      <c r="H5" s="1" t="s">
        <v>67</v>
      </c>
      <c r="I5" s="1" t="s">
        <v>62</v>
      </c>
      <c r="K5" s="19"/>
      <c r="L5" s="19"/>
      <c r="M5" s="19"/>
      <c r="N5" s="19"/>
      <c r="O5" s="19"/>
    </row>
    <row r="6" spans="1:15" x14ac:dyDescent="0.25">
      <c r="A6" s="13" t="s">
        <v>68</v>
      </c>
      <c r="B6" s="1">
        <v>8000</v>
      </c>
      <c r="C6" s="1" t="s">
        <v>62</v>
      </c>
      <c r="D6" s="1" t="s">
        <v>69</v>
      </c>
      <c r="E6" s="1" t="s">
        <v>70</v>
      </c>
      <c r="F6" s="1" t="s">
        <v>71</v>
      </c>
      <c r="G6" s="1" t="s">
        <v>72</v>
      </c>
      <c r="H6" s="1" t="s">
        <v>73</v>
      </c>
      <c r="I6" s="1" t="s">
        <v>62</v>
      </c>
      <c r="K6" s="19"/>
      <c r="L6" s="19"/>
      <c r="M6" s="19"/>
      <c r="N6" s="19"/>
      <c r="O6" s="19"/>
    </row>
    <row r="7" spans="1:15" x14ac:dyDescent="0.25">
      <c r="K7" s="19"/>
      <c r="L7" s="19"/>
      <c r="M7" s="19"/>
      <c r="N7" s="19"/>
      <c r="O7" s="19"/>
    </row>
    <row r="8" spans="1:15" x14ac:dyDescent="0.25">
      <c r="C8" s="27" t="s">
        <v>74</v>
      </c>
      <c r="D8" s="27"/>
      <c r="F8" s="27" t="s">
        <v>75</v>
      </c>
      <c r="G8" s="27" t="s">
        <v>101</v>
      </c>
      <c r="H8" s="27"/>
      <c r="K8" s="19"/>
      <c r="L8" s="19"/>
      <c r="M8" s="19"/>
      <c r="N8" s="19"/>
      <c r="O8" s="19"/>
    </row>
    <row r="9" spans="1:15" x14ac:dyDescent="0.25">
      <c r="C9" t="s">
        <v>76</v>
      </c>
      <c r="D9" s="1">
        <v>9</v>
      </c>
      <c r="F9" s="27"/>
      <c r="G9" s="2" t="s">
        <v>100</v>
      </c>
      <c r="H9" s="2" t="s">
        <v>77</v>
      </c>
      <c r="K9" s="19"/>
      <c r="L9" s="19"/>
      <c r="M9" s="19"/>
      <c r="N9" s="19"/>
      <c r="O9" s="19"/>
    </row>
    <row r="10" spans="1:15" x14ac:dyDescent="0.25">
      <c r="C10" t="s">
        <v>78</v>
      </c>
      <c r="D10" s="1">
        <f>SUM(BOM!D4:D10)</f>
        <v>25</v>
      </c>
      <c r="F10" s="17" t="s">
        <v>79</v>
      </c>
      <c r="G10" s="1">
        <v>16</v>
      </c>
      <c r="H10" s="1">
        <v>21</v>
      </c>
      <c r="K10" s="19"/>
      <c r="L10" s="19"/>
      <c r="M10" s="19"/>
      <c r="N10" s="19"/>
      <c r="O10" s="19"/>
    </row>
    <row r="11" spans="1:15" x14ac:dyDescent="0.25">
      <c r="C11" t="s">
        <v>80</v>
      </c>
      <c r="D11" s="1">
        <v>8</v>
      </c>
      <c r="F11" s="17" t="s">
        <v>81</v>
      </c>
      <c r="G11" s="1">
        <v>117</v>
      </c>
      <c r="H11" s="1">
        <v>117</v>
      </c>
      <c r="K11" s="19"/>
      <c r="L11" s="19"/>
      <c r="M11" s="19"/>
      <c r="N11" s="19"/>
      <c r="O11" s="19"/>
    </row>
    <row r="12" spans="1:15" x14ac:dyDescent="0.25">
      <c r="C12" t="s">
        <v>82</v>
      </c>
      <c r="D12" s="1">
        <v>6</v>
      </c>
      <c r="F12" s="17" t="s">
        <v>83</v>
      </c>
      <c r="G12" s="1">
        <v>170</v>
      </c>
      <c r="H12" s="1">
        <v>170</v>
      </c>
      <c r="K12" s="19"/>
      <c r="L12" s="19"/>
      <c r="M12" s="19"/>
      <c r="N12" s="19"/>
      <c r="O12" s="19"/>
    </row>
    <row r="13" spans="1:15" x14ac:dyDescent="0.25">
      <c r="K13" s="19"/>
      <c r="L13" s="19"/>
      <c r="M13" s="19"/>
      <c r="N13" s="19"/>
      <c r="O13" s="19"/>
    </row>
    <row r="14" spans="1:15" x14ac:dyDescent="0.25">
      <c r="C14" s="27" t="s">
        <v>45</v>
      </c>
      <c r="D14" s="27"/>
      <c r="E14" s="27"/>
      <c r="F14" s="27"/>
      <c r="G14" s="27"/>
      <c r="H14" s="1"/>
      <c r="K14" s="19"/>
      <c r="L14" s="19"/>
      <c r="M14" s="19"/>
      <c r="N14" s="19"/>
      <c r="O14" s="19"/>
    </row>
    <row r="15" spans="1:15" x14ac:dyDescent="0.25">
      <c r="C15" s="1" t="s">
        <v>54</v>
      </c>
      <c r="D15" s="1" t="s">
        <v>32</v>
      </c>
      <c r="E15" s="1" t="s">
        <v>3</v>
      </c>
      <c r="F15" s="1" t="s">
        <v>6</v>
      </c>
      <c r="G15" s="1" t="s">
        <v>5</v>
      </c>
      <c r="H15" s="1"/>
      <c r="K15" s="1"/>
    </row>
    <row r="16" spans="1:15" x14ac:dyDescent="0.25">
      <c r="C16" s="1">
        <v>1</v>
      </c>
      <c r="D16" t="s">
        <v>85</v>
      </c>
      <c r="E16" s="1">
        <v>1</v>
      </c>
      <c r="F16" s="1" t="s">
        <v>24</v>
      </c>
      <c r="G16" s="12">
        <v>5.2999999999999999E-2</v>
      </c>
      <c r="H16" s="1"/>
      <c r="K16" s="1"/>
    </row>
    <row r="17" spans="3:12" x14ac:dyDescent="0.25">
      <c r="C17" s="1">
        <v>2</v>
      </c>
      <c r="D17" s="15" t="s">
        <v>88</v>
      </c>
      <c r="E17" s="1">
        <v>1</v>
      </c>
      <c r="F17" s="1" t="s">
        <v>24</v>
      </c>
      <c r="G17" s="12">
        <v>0.01</v>
      </c>
      <c r="K17" s="1"/>
    </row>
    <row r="18" spans="3:12" x14ac:dyDescent="0.25">
      <c r="C18" s="1">
        <v>3</v>
      </c>
      <c r="D18" t="s">
        <v>91</v>
      </c>
      <c r="E18" s="1">
        <v>1</v>
      </c>
      <c r="F18" s="1" t="s">
        <v>24</v>
      </c>
      <c r="G18" s="12">
        <v>1.4E-2</v>
      </c>
      <c r="H18" s="1"/>
      <c r="J18" s="1"/>
      <c r="K18" s="1"/>
      <c r="L18" s="12"/>
    </row>
    <row r="19" spans="3:12" x14ac:dyDescent="0.25">
      <c r="C19" s="1">
        <v>4</v>
      </c>
      <c r="D19" t="s">
        <v>90</v>
      </c>
      <c r="E19" s="1">
        <v>1</v>
      </c>
      <c r="F19" s="1" t="s">
        <v>24</v>
      </c>
      <c r="G19" s="12">
        <v>1.4E-2</v>
      </c>
      <c r="H19" s="1"/>
      <c r="J19" s="1"/>
      <c r="K19" s="1"/>
      <c r="L19" s="12"/>
    </row>
    <row r="20" spans="3:12" x14ac:dyDescent="0.25">
      <c r="C20" s="1">
        <v>5</v>
      </c>
      <c r="D20" t="s">
        <v>28</v>
      </c>
      <c r="E20" s="1">
        <v>4</v>
      </c>
      <c r="F20" s="1" t="s">
        <v>24</v>
      </c>
      <c r="G20" s="12">
        <v>3.0000000000000001E-3</v>
      </c>
      <c r="H20" s="1"/>
      <c r="J20" s="1"/>
      <c r="K20" s="1"/>
      <c r="L20" s="12"/>
    </row>
    <row r="21" spans="3:12" x14ac:dyDescent="0.25">
      <c r="C21" s="1">
        <v>6</v>
      </c>
      <c r="D21" t="s">
        <v>29</v>
      </c>
      <c r="E21" s="2">
        <v>1</v>
      </c>
      <c r="F21" s="1" t="s">
        <v>24</v>
      </c>
      <c r="G21" s="2">
        <v>2E-3</v>
      </c>
    </row>
    <row r="23" spans="3:12" x14ac:dyDescent="0.25">
      <c r="D23" t="s">
        <v>102</v>
      </c>
      <c r="E23">
        <f>BOM!D4*BOM!F4+BOM!D5*BOM!F5+BOM!D6*BOM!F6+BOM!D7*BOM!F7+BOM!D8*BOM!F8+BOM!D9*BOM!F9+BOM!D10*BOM!F10</f>
        <v>0.121</v>
      </c>
    </row>
  </sheetData>
  <mergeCells count="6">
    <mergeCell ref="C14:G14"/>
    <mergeCell ref="A2:I2"/>
    <mergeCell ref="A3:A4"/>
    <mergeCell ref="C8:D8"/>
    <mergeCell ref="F8:F9"/>
    <mergeCell ref="G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BOM</vt:lpstr>
      <vt:lpstr>Assembly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Vagelis</dc:creator>
  <cp:lastModifiedBy>Gkougkousis, Vagelis</cp:lastModifiedBy>
  <dcterms:created xsi:type="dcterms:W3CDTF">2015-06-05T18:19:34Z</dcterms:created>
  <dcterms:modified xsi:type="dcterms:W3CDTF">2025-07-16T06:12:56Z</dcterms:modified>
</cp:coreProperties>
</file>