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agelis\Desktop\DAMIC\CAD Designs\CCD_Modules_Support\LargeCCDBookCaseAssembly\"/>
    </mc:Choice>
  </mc:AlternateContent>
  <xr:revisionPtr revIDLastSave="0" documentId="13_ncr:1_{C024E2CC-D0C2-4205-9EBC-55646A5DC1A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illOfMaterials" sheetId="1" r:id="rId1"/>
    <sheet name="Assemblies" sheetId="3" r:id="rId2"/>
    <sheet name="Tabl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D9" i="2"/>
  <c r="D10" i="2"/>
  <c r="D44" i="3"/>
  <c r="C44" i="3"/>
  <c r="B38" i="3"/>
  <c r="C35" i="3" l="1"/>
  <c r="B25" i="3"/>
  <c r="C23" i="3"/>
  <c r="B18" i="3"/>
  <c r="C16" i="3"/>
  <c r="B13" i="3"/>
  <c r="C11" i="3"/>
  <c r="D11" i="3"/>
  <c r="D13" i="3" s="1"/>
  <c r="D16" i="3" s="1"/>
  <c r="D18" i="3" s="1"/>
  <c r="D23" i="3" s="1"/>
  <c r="D25" i="3" s="1"/>
  <c r="D35" i="3" s="1"/>
  <c r="D38" i="3" s="1"/>
</calcChain>
</file>

<file path=xl/sharedStrings.xml><?xml version="1.0" encoding="utf-8"?>
<sst xmlns="http://schemas.openxmlformats.org/spreadsheetml/2006/main" count="211" uniqueCount="120">
  <si>
    <t>Assembly</t>
  </si>
  <si>
    <t>Description</t>
  </si>
  <si>
    <t>Category</t>
  </si>
  <si>
    <t>Quantity</t>
  </si>
  <si>
    <t>Common</t>
  </si>
  <si>
    <t>Weight (kg)</t>
  </si>
  <si>
    <t>Material</t>
  </si>
  <si>
    <t>Manufacturer</t>
  </si>
  <si>
    <t>Original Part No.</t>
  </si>
  <si>
    <t>Product Link</t>
  </si>
  <si>
    <t>Supplier</t>
  </si>
  <si>
    <t>Link</t>
  </si>
  <si>
    <t>Available</t>
  </si>
  <si>
    <t>Price</t>
  </si>
  <si>
    <t>USD</t>
  </si>
  <si>
    <t>EUR</t>
  </si>
  <si>
    <t>CHF</t>
  </si>
  <si>
    <t>Screws</t>
  </si>
  <si>
    <t>No</t>
  </si>
  <si>
    <t>Bossard</t>
  </si>
  <si>
    <t>NO</t>
  </si>
  <si>
    <t>Material Properties Table</t>
  </si>
  <si>
    <t>Density</t>
  </si>
  <si>
    <t>Glass Transition Temp</t>
  </si>
  <si>
    <t>Melting Point</t>
  </si>
  <si>
    <t>Electrical Conductivity</t>
  </si>
  <si>
    <r>
      <t>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</si>
  <si>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(°C)</t>
  </si>
  <si>
    <t>Aluminum</t>
  </si>
  <si>
    <t xml:space="preserve">N / A	</t>
  </si>
  <si>
    <t xml:space="preserve">660.3	</t>
  </si>
  <si>
    <t xml:space="preserve">1400 – 1450	</t>
  </si>
  <si>
    <t>Thermal conductivity</t>
  </si>
  <si>
    <t>W/(m·K)</t>
  </si>
  <si>
    <t>(Ω・cm)</t>
  </si>
  <si>
    <t>(kV/mm)</t>
  </si>
  <si>
    <t>Volume Resistivity</t>
  </si>
  <si>
    <r>
      <t>(Ω*m)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</si>
  <si>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K</t>
    </r>
    <r>
      <rPr>
        <vertAlign val="superscript"/>
        <sz val="11"/>
        <color theme="1"/>
        <rFont val="Calibri"/>
        <family val="2"/>
        <scheme val="minor"/>
      </rPr>
      <t>-1</t>
    </r>
  </si>
  <si>
    <t>~1.4 × 10⁶</t>
  </si>
  <si>
    <t>~3.5 × 10⁷</t>
  </si>
  <si>
    <t>3.99 × 10⁻⁸</t>
  </si>
  <si>
    <t xml:space="preserve">	23.6 × 10⁻⁶</t>
  </si>
  <si>
    <t>7.2 × 10⁻⁵</t>
  </si>
  <si>
    <t>14–17</t>
  </si>
  <si>
    <t xml:space="preserve">	16–18 × 10⁻⁶</t>
  </si>
  <si>
    <t>Thermal expansion coefficient</t>
  </si>
  <si>
    <t>Dielectric Strength</t>
  </si>
  <si>
    <t>Stainless Steel A2</t>
  </si>
  <si>
    <t>Complexity Level</t>
  </si>
  <si>
    <t xml:space="preserve">Machined Parts Count: </t>
  </si>
  <si>
    <t>Total Pats Count:</t>
  </si>
  <si>
    <t xml:space="preserve">Individual designs: </t>
  </si>
  <si>
    <t>Workshop Machined Parts Table</t>
  </si>
  <si>
    <t>Drawing</t>
  </si>
  <si>
    <t>Part</t>
  </si>
  <si>
    <t>Dimention</t>
  </si>
  <si>
    <t>External</t>
  </si>
  <si>
    <t>Height (mm)</t>
  </si>
  <si>
    <t>Width (mm)</t>
  </si>
  <si>
    <t>Machined Part</t>
  </si>
  <si>
    <t>UZH Workshop</t>
  </si>
  <si>
    <t>Length (mm)</t>
  </si>
  <si>
    <t>M1.6 x 5 Cross Recessed flat countersunk head Screw</t>
  </si>
  <si>
    <t>Stainless Steel</t>
  </si>
  <si>
    <t>Bossard Phillips flat countersunk head machine screw</t>
  </si>
  <si>
    <t>Non-reoccurring parts:</t>
  </si>
  <si>
    <t>Bottom CCD Assembly Frame</t>
  </si>
  <si>
    <t>Top CCD Assembly Frame</t>
  </si>
  <si>
    <t>Vertical CCD Assembly Frame</t>
  </si>
  <si>
    <t>Cylindrical CCD Assembly Spacer</t>
  </si>
  <si>
    <t>Triangle CCD Assembly Spacer</t>
  </si>
  <si>
    <t>Internal (per position)</t>
  </si>
  <si>
    <t>Step</t>
  </si>
  <si>
    <t>No.</t>
  </si>
  <si>
    <t>Heater Assembly</t>
  </si>
  <si>
    <t xml:space="preserve">M3 Flat washers without chamfer </t>
  </si>
  <si>
    <t>Temperature Sensor Housing</t>
  </si>
  <si>
    <t>Platinum Resistance Pt100 Wire-Wound Detector Element, 28 mm</t>
  </si>
  <si>
    <t xml:space="preserve">Total: </t>
  </si>
  <si>
    <t>CCD Bookcase Top Assembly</t>
  </si>
  <si>
    <t>4-40 UNC x 3/8 Inch Socket Countersunk Nylon Screws (ASME B18.3)</t>
  </si>
  <si>
    <t>Al2O3 Insulator</t>
  </si>
  <si>
    <t>Large CCD Bookcase Aseembly</t>
  </si>
  <si>
    <r>
      <t>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Step</t>
    </r>
  </si>
  <si>
    <t>CCD Bookcase Assembly External Frame</t>
  </si>
  <si>
    <t>CCD Bookcase Assembly Frames</t>
  </si>
  <si>
    <r>
      <t>5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</si>
  <si>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t>CCD Bookcase Assembly</t>
  </si>
  <si>
    <t>M3 Slotted round nuts BN 1413</t>
  </si>
  <si>
    <t>CCD Assembly Support Plane</t>
  </si>
  <si>
    <t>FR4</t>
  </si>
  <si>
    <t>PCB</t>
  </si>
  <si>
    <t>Elflab Elektronik</t>
  </si>
  <si>
    <t>Elflab Electronik</t>
  </si>
  <si>
    <t>Small Series Stainless Steel Bolt Down Base 6mm Thread Diameter</t>
  </si>
  <si>
    <t>Leveling Feet</t>
  </si>
  <si>
    <t>Arnott Handling Ltd</t>
  </si>
  <si>
    <t>M6 x 20, 40mm</t>
  </si>
  <si>
    <t xml:space="preserve">Arnott Handling Small Series Leveling Feet </t>
  </si>
  <si>
    <t>Polyamide</t>
  </si>
  <si>
    <t>Bossard SLoted Mahcine Head Screws Polyamide</t>
  </si>
  <si>
    <t>Nuts</t>
  </si>
  <si>
    <t>4-40 UNC x 0.5625 Hex socket head cap screws, ANSI B18.3</t>
  </si>
  <si>
    <t>Cryostat Complete</t>
  </si>
  <si>
    <t>M5 Hex domed cap nut</t>
  </si>
  <si>
    <t>Bossard M5 Hex Domed cap Nuts</t>
  </si>
  <si>
    <t>CCD Support Plane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</si>
  <si>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  <r>
      <rPr>
        <sz val="11"/>
        <color theme="1"/>
        <rFont val="Calibri"/>
        <family val="2"/>
        <scheme val="minor"/>
      </rPr>
      <t>Step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</si>
  <si>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Step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</si>
  <si>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th </t>
    </r>
    <r>
      <rPr>
        <sz val="11"/>
        <color theme="1"/>
        <rFont val="Calibri"/>
        <family val="2"/>
        <scheme val="minor"/>
      </rPr>
      <t>Step</t>
    </r>
  </si>
  <si>
    <t>Cryovessel Sample Support Assembly</t>
  </si>
  <si>
    <t>M5x12 Slotted flat countersunk head machine screws</t>
  </si>
  <si>
    <t>M5x12 Slotted flat countersunk screws</t>
  </si>
  <si>
    <t>M6 Stainless Steel Leveling Feet</t>
  </si>
  <si>
    <t>151–202</t>
  </si>
  <si>
    <t>M1.6x5 Cross Recessed flat countersunk head Screw</t>
  </si>
  <si>
    <t>CCD Book-case</t>
  </si>
  <si>
    <t>Toal Assemnbly weight:</t>
  </si>
  <si>
    <t>M3x8 Hex socket flat countersunk head screw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</si>
</sst>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164" fontId="3" fillId="2" borderId="0" xfId="0" applyNumberFormat="1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1" applyFill="1" applyBorder="1"/>
    <xf numFmtId="0" fontId="0" fillId="2" borderId="4" xfId="0" applyFill="1" applyBorder="1"/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1" fillId="2" borderId="2" xfId="1" applyFill="1" applyBorder="1"/>
    <xf numFmtId="0" fontId="1" fillId="0" borderId="0" xfId="1" applyBorder="1"/>
    <xf numFmtId="0" fontId="0" fillId="0" borderId="4" xfId="0" applyBorder="1" applyAlignment="1">
      <alignment horizontal="center"/>
    </xf>
    <xf numFmtId="0" fontId="1" fillId="0" borderId="4" xfId="1" applyBorder="1"/>
    <xf numFmtId="0" fontId="0" fillId="0" borderId="0" xfId="0" applyAlignment="1">
      <alignment vertical="center" textRotation="90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right" vertical="center"/>
    </xf>
    <xf numFmtId="164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nott-group.co.uk/products/small-series-stainless-steel-bolt-down-base-6mm-thread-diameter.html" TargetMode="External"/><Relationship Id="rId3" Type="http://schemas.openxmlformats.org/officeDocument/2006/relationships/hyperlink" Target="https://www.elfab.ch/" TargetMode="External"/><Relationship Id="rId7" Type="http://schemas.openxmlformats.org/officeDocument/2006/relationships/hyperlink" Target="https://www.bossard.com/eshop/ch-en/fastening-technology/standard-fastening-elements/nuts/hex-nuts/hex-domed-cap-nuts-acorn-nuts/p/83/?selected-article=1400649" TargetMode="External"/><Relationship Id="rId2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Relationship Id="rId1" Type="http://schemas.openxmlformats.org/officeDocument/2006/relationships/hyperlink" Target="https://www.bossard.com/eshop/global-en/screws-and-bolts-with-internal-drive/phillips-flat-countersunk-head-machine-screws-form-h/p/661/?selected-article=5512816" TargetMode="External"/><Relationship Id="rId6" Type="http://schemas.openxmlformats.org/officeDocument/2006/relationships/hyperlink" Target="https://www.bossard.com/eshop/ch-en/fastening-technology/standard-fastening-elements/nuts/hex-nuts/hex-domed-cap-nuts-acorn-nuts/p/83/?selected-article=1400649" TargetMode="External"/><Relationship Id="rId5" Type="http://schemas.openxmlformats.org/officeDocument/2006/relationships/hyperlink" Target="https://www.bossard.com/eshop/ch-en/screws/screws-and-bolts-with-internal-drive/slotted-flat-countersunk-head-machine-screws/p/1066/?selected-article=1403222" TargetMode="External"/><Relationship Id="rId10" Type="http://schemas.openxmlformats.org/officeDocument/2006/relationships/hyperlink" Target="https://www.bossard.com/eshop/ch-en/screws/screws-and-bolts-with-internal-drive/slotted-flat-countersunk-head-machine-screws/p/1066/?selected-article=1403222" TargetMode="External"/><Relationship Id="rId4" Type="http://schemas.openxmlformats.org/officeDocument/2006/relationships/hyperlink" Target="https://www.elfab.ch/" TargetMode="External"/><Relationship Id="rId9" Type="http://schemas.openxmlformats.org/officeDocument/2006/relationships/hyperlink" Target="https://arnott-group.co.uk/products/small-series-stainless-steel-bolt-down-base-6mm-thread-diamet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Normal="100" workbookViewId="0">
      <selection activeCell="D9" sqref="D5:D9"/>
    </sheetView>
  </sheetViews>
  <sheetFormatPr baseColWidth="10" defaultColWidth="9.140625" defaultRowHeight="15" x14ac:dyDescent="0.25"/>
  <cols>
    <col min="2" max="2" width="60.5703125" bestFit="1" customWidth="1"/>
    <col min="3" max="3" width="14.42578125" bestFit="1" customWidth="1"/>
    <col min="5" max="5" width="9" bestFit="1" customWidth="1"/>
    <col min="6" max="6" width="11.28515625" bestFit="1" customWidth="1"/>
    <col min="7" max="7" width="13.85546875" bestFit="1" customWidth="1"/>
    <col min="8" max="8" width="18.28515625" bestFit="1" customWidth="1"/>
    <col min="9" max="9" width="26.7109375" bestFit="1" customWidth="1"/>
    <col min="10" max="10" width="49.140625" bestFit="1" customWidth="1"/>
    <col min="11" max="11" width="18.28515625" bestFit="1" customWidth="1"/>
    <col min="12" max="12" width="49.140625" bestFit="1" customWidth="1"/>
    <col min="13" max="13" width="9.28515625" customWidth="1"/>
  </cols>
  <sheetData>
    <row r="1" spans="1:16" x14ac:dyDescent="0.25">
      <c r="A1" s="42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M1" s="40" t="s">
        <v>12</v>
      </c>
      <c r="N1" s="40" t="s">
        <v>13</v>
      </c>
      <c r="O1" s="40"/>
      <c r="P1" s="40"/>
    </row>
    <row r="2" spans="1:16" s="3" customFormat="1" x14ac:dyDescent="0.25">
      <c r="A2" s="43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2" t="s">
        <v>14</v>
      </c>
      <c r="O2" s="2" t="s">
        <v>15</v>
      </c>
      <c r="P2" s="2" t="s">
        <v>16</v>
      </c>
    </row>
    <row r="3" spans="1:16" s="4" customFormat="1" x14ac:dyDescent="0.25"/>
    <row r="4" spans="1:16" ht="15.75" x14ac:dyDescent="0.25">
      <c r="A4" s="37" t="s">
        <v>88</v>
      </c>
      <c r="B4" s="16" t="s">
        <v>116</v>
      </c>
      <c r="C4" s="12" t="s">
        <v>17</v>
      </c>
      <c r="D4" s="1">
        <v>54</v>
      </c>
      <c r="E4" s="1" t="s">
        <v>18</v>
      </c>
      <c r="F4" s="11">
        <v>1E-3</v>
      </c>
      <c r="G4" s="1" t="s">
        <v>64</v>
      </c>
      <c r="H4" s="1" t="s">
        <v>19</v>
      </c>
      <c r="I4" s="17">
        <v>5512816</v>
      </c>
      <c r="J4" s="18" t="s">
        <v>65</v>
      </c>
      <c r="K4" s="1" t="s">
        <v>19</v>
      </c>
      <c r="L4" s="18" t="s">
        <v>65</v>
      </c>
      <c r="M4" s="1" t="s">
        <v>20</v>
      </c>
      <c r="N4" s="5"/>
      <c r="O4" s="5"/>
      <c r="P4" s="5">
        <v>14.9</v>
      </c>
    </row>
    <row r="5" spans="1:16" s="14" customFormat="1" ht="15.75" x14ac:dyDescent="0.25">
      <c r="A5" s="38"/>
      <c r="B5" s="14" t="s">
        <v>68</v>
      </c>
      <c r="C5" s="13" t="s">
        <v>60</v>
      </c>
      <c r="D5" s="8">
        <v>1</v>
      </c>
      <c r="E5" s="8" t="s">
        <v>18</v>
      </c>
      <c r="F5" s="15">
        <v>0.06</v>
      </c>
      <c r="G5" s="8" t="s">
        <v>28</v>
      </c>
      <c r="H5" s="8" t="s">
        <v>61</v>
      </c>
      <c r="K5" s="8" t="s">
        <v>61</v>
      </c>
      <c r="M5" s="8" t="s">
        <v>20</v>
      </c>
    </row>
    <row r="6" spans="1:16" s="14" customFormat="1" ht="15.75" x14ac:dyDescent="0.25">
      <c r="A6" s="38"/>
      <c r="B6" s="14" t="s">
        <v>67</v>
      </c>
      <c r="C6" s="13" t="s">
        <v>60</v>
      </c>
      <c r="D6" s="8">
        <v>1</v>
      </c>
      <c r="E6" s="8" t="s">
        <v>18</v>
      </c>
      <c r="F6" s="15">
        <v>0.06</v>
      </c>
      <c r="G6" s="8" t="s">
        <v>28</v>
      </c>
      <c r="H6" s="8" t="s">
        <v>61</v>
      </c>
      <c r="K6" s="8" t="s">
        <v>61</v>
      </c>
      <c r="M6" s="8" t="s">
        <v>20</v>
      </c>
    </row>
    <row r="7" spans="1:16" s="14" customFormat="1" ht="15.75" x14ac:dyDescent="0.25">
      <c r="A7" s="38"/>
      <c r="B7" s="14" t="s">
        <v>69</v>
      </c>
      <c r="C7" s="13" t="s">
        <v>60</v>
      </c>
      <c r="D7" s="8">
        <v>5</v>
      </c>
      <c r="E7" s="8" t="s">
        <v>18</v>
      </c>
      <c r="F7" s="15">
        <v>9.8000000000000004E-2</v>
      </c>
      <c r="G7" s="8" t="s">
        <v>28</v>
      </c>
      <c r="H7" s="8" t="s">
        <v>61</v>
      </c>
      <c r="K7" s="8" t="s">
        <v>61</v>
      </c>
      <c r="M7" s="8" t="s">
        <v>20</v>
      </c>
    </row>
    <row r="8" spans="1:16" s="14" customFormat="1" ht="15.75" x14ac:dyDescent="0.25">
      <c r="A8" s="38"/>
      <c r="B8" s="14" t="s">
        <v>70</v>
      </c>
      <c r="C8" s="13" t="s">
        <v>60</v>
      </c>
      <c r="D8" s="8">
        <v>16</v>
      </c>
      <c r="E8" s="8" t="s">
        <v>18</v>
      </c>
      <c r="F8" s="15">
        <v>1E-3</v>
      </c>
      <c r="G8" s="8" t="s">
        <v>28</v>
      </c>
      <c r="H8" s="8" t="s">
        <v>61</v>
      </c>
      <c r="K8" s="8" t="s">
        <v>61</v>
      </c>
      <c r="M8" s="8" t="s">
        <v>20</v>
      </c>
    </row>
    <row r="9" spans="1:16" s="19" customFormat="1" ht="15.75" x14ac:dyDescent="0.25">
      <c r="A9" s="39"/>
      <c r="B9" s="19" t="s">
        <v>71</v>
      </c>
      <c r="C9" s="20" t="s">
        <v>60</v>
      </c>
      <c r="D9" s="21">
        <v>8</v>
      </c>
      <c r="E9" s="21" t="s">
        <v>18</v>
      </c>
      <c r="F9" s="22">
        <v>5.8889999999999998E-2</v>
      </c>
      <c r="G9" s="21" t="s">
        <v>28</v>
      </c>
      <c r="H9" s="21" t="s">
        <v>61</v>
      </c>
      <c r="K9" s="21" t="s">
        <v>61</v>
      </c>
      <c r="M9" s="21" t="s">
        <v>20</v>
      </c>
    </row>
    <row r="11" spans="1:16" s="29" customFormat="1" x14ac:dyDescent="0.25">
      <c r="A11" s="37" t="s">
        <v>107</v>
      </c>
      <c r="B11" s="26" t="s">
        <v>90</v>
      </c>
      <c r="C11" s="27" t="s">
        <v>92</v>
      </c>
      <c r="D11" s="27">
        <v>1</v>
      </c>
      <c r="E11" s="27" t="s">
        <v>18</v>
      </c>
      <c r="F11" s="28">
        <v>4.632E-2</v>
      </c>
      <c r="G11" s="27" t="s">
        <v>91</v>
      </c>
      <c r="H11" s="27" t="s">
        <v>93</v>
      </c>
      <c r="J11" s="30" t="s">
        <v>94</v>
      </c>
      <c r="K11" s="27" t="s">
        <v>93</v>
      </c>
      <c r="L11" s="30" t="s">
        <v>94</v>
      </c>
      <c r="M11" s="27" t="s">
        <v>20</v>
      </c>
      <c r="O11" s="27"/>
    </row>
    <row r="12" spans="1:16" x14ac:dyDescent="0.25">
      <c r="A12" s="38"/>
      <c r="B12" s="23" t="s">
        <v>95</v>
      </c>
      <c r="C12" s="5" t="s">
        <v>96</v>
      </c>
      <c r="D12" s="5">
        <v>2</v>
      </c>
      <c r="E12" s="5" t="s">
        <v>18</v>
      </c>
      <c r="F12" s="6">
        <v>0.04</v>
      </c>
      <c r="G12" s="5" t="s">
        <v>64</v>
      </c>
      <c r="H12" s="5" t="s">
        <v>97</v>
      </c>
      <c r="I12" s="5" t="s">
        <v>98</v>
      </c>
      <c r="J12" s="31" t="s">
        <v>99</v>
      </c>
      <c r="K12" s="5" t="s">
        <v>97</v>
      </c>
      <c r="L12" s="31" t="s">
        <v>99</v>
      </c>
      <c r="M12" s="5" t="s">
        <v>20</v>
      </c>
      <c r="O12" s="5"/>
      <c r="P12" s="5">
        <v>10.5</v>
      </c>
    </row>
    <row r="13" spans="1:16" x14ac:dyDescent="0.25">
      <c r="A13" s="38"/>
      <c r="B13" s="23" t="s">
        <v>112</v>
      </c>
      <c r="C13" s="5" t="s">
        <v>17</v>
      </c>
      <c r="D13" s="5">
        <v>4</v>
      </c>
      <c r="E13" s="5" t="s">
        <v>18</v>
      </c>
      <c r="F13" s="5">
        <v>2.0000000000000001E-4</v>
      </c>
      <c r="G13" s="5" t="s">
        <v>100</v>
      </c>
      <c r="H13" s="5" t="s">
        <v>19</v>
      </c>
      <c r="I13" s="5">
        <v>1403222</v>
      </c>
      <c r="J13" s="31" t="s">
        <v>101</v>
      </c>
      <c r="K13" s="5" t="s">
        <v>19</v>
      </c>
      <c r="L13" s="31" t="s">
        <v>101</v>
      </c>
      <c r="M13" s="5" t="s">
        <v>20</v>
      </c>
      <c r="O13" s="5"/>
      <c r="P13" s="5">
        <v>0.23100000000000001</v>
      </c>
    </row>
    <row r="14" spans="1:16" s="3" customFormat="1" x14ac:dyDescent="0.25">
      <c r="A14" s="39"/>
      <c r="B14" s="3" t="s">
        <v>105</v>
      </c>
      <c r="C14" s="2" t="s">
        <v>102</v>
      </c>
      <c r="D14" s="2">
        <v>4</v>
      </c>
      <c r="E14" s="2" t="s">
        <v>18</v>
      </c>
      <c r="F14" s="2">
        <v>2.9999999999999997E-4</v>
      </c>
      <c r="G14" s="2" t="s">
        <v>100</v>
      </c>
      <c r="H14" s="2" t="s">
        <v>19</v>
      </c>
      <c r="I14" s="32">
        <v>1400649</v>
      </c>
      <c r="J14" s="33" t="s">
        <v>106</v>
      </c>
      <c r="K14" s="2" t="s">
        <v>19</v>
      </c>
      <c r="L14" s="33" t="s">
        <v>106</v>
      </c>
      <c r="M14" s="2" t="s">
        <v>20</v>
      </c>
      <c r="O14" s="2"/>
      <c r="P14" s="2">
        <v>0.28899999999999998</v>
      </c>
    </row>
  </sheetData>
  <mergeCells count="16">
    <mergeCell ref="A11:A14"/>
    <mergeCell ref="M1:M2"/>
    <mergeCell ref="N1:P1"/>
    <mergeCell ref="A4:A9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J4" r:id="rId1" xr:uid="{64EC32A5-24A5-4FCB-815C-CDB5E91D3C38}"/>
    <hyperlink ref="L4" r:id="rId2" xr:uid="{3A7DCEAA-F16D-4C4B-B3D7-1918CF26D2D6}"/>
    <hyperlink ref="J11" r:id="rId3" xr:uid="{4D396C30-92AE-44EE-82F9-78D46669568D}"/>
    <hyperlink ref="L11" r:id="rId4" xr:uid="{724091D3-7D5C-43F5-AFC9-1BE3539F1CA8}"/>
    <hyperlink ref="J13" r:id="rId5" xr:uid="{5C38EABF-AD0B-4C0B-8671-5DA0783E96B3}"/>
    <hyperlink ref="J14" r:id="rId6" xr:uid="{0C11CB3F-1562-4DC3-A2CA-2184D262C911}"/>
    <hyperlink ref="L14" r:id="rId7" xr:uid="{71092D39-3181-4005-8215-5ADFC22E3C93}"/>
    <hyperlink ref="L12" r:id="rId8" xr:uid="{1107C652-A9FE-472F-B5FA-E7441D167EEE}"/>
    <hyperlink ref="J12" r:id="rId9" xr:uid="{41225C5B-954E-44F3-B8C0-7A14BE723038}"/>
    <hyperlink ref="L13" r:id="rId10" xr:uid="{F906B193-3A5C-4D9F-9177-D82DE14B0E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2533-1AF0-4892-9B9F-33CFC34B1838}">
  <dimension ref="A1:D47"/>
  <sheetViews>
    <sheetView topLeftCell="A19" zoomScale="145" zoomScaleNormal="145" workbookViewId="0">
      <selection activeCell="B51" sqref="B51"/>
    </sheetView>
  </sheetViews>
  <sheetFormatPr baseColWidth="10" defaultRowHeight="15" x14ac:dyDescent="0.25"/>
  <cols>
    <col min="2" max="2" width="61.42578125" bestFit="1" customWidth="1"/>
  </cols>
  <sheetData>
    <row r="1" spans="1:4" x14ac:dyDescent="0.25">
      <c r="A1" s="44" t="s">
        <v>83</v>
      </c>
      <c r="B1" s="44"/>
      <c r="C1" s="44"/>
      <c r="D1" s="44"/>
    </row>
    <row r="2" spans="1:4" x14ac:dyDescent="0.25">
      <c r="A2" s="5" t="s">
        <v>73</v>
      </c>
      <c r="B2" s="5" t="s">
        <v>55</v>
      </c>
      <c r="C2" s="5" t="s">
        <v>74</v>
      </c>
      <c r="D2" s="5" t="s">
        <v>5</v>
      </c>
    </row>
    <row r="3" spans="1:4" ht="15" customHeight="1" x14ac:dyDescent="0.25">
      <c r="A3" s="45" t="s">
        <v>108</v>
      </c>
      <c r="B3" s="44" t="s">
        <v>80</v>
      </c>
      <c r="C3" s="44"/>
      <c r="D3" s="44"/>
    </row>
    <row r="4" spans="1:4" x14ac:dyDescent="0.25">
      <c r="A4" s="45"/>
      <c r="B4" t="s">
        <v>81</v>
      </c>
      <c r="C4" s="5">
        <v>6</v>
      </c>
      <c r="D4" s="6">
        <v>7.2999999999999996E-4</v>
      </c>
    </row>
    <row r="5" spans="1:4" x14ac:dyDescent="0.25">
      <c r="A5" s="45"/>
      <c r="B5" t="s">
        <v>63</v>
      </c>
      <c r="C5" s="5">
        <v>3</v>
      </c>
      <c r="D5" s="6">
        <v>7.2999999999999996E-4</v>
      </c>
    </row>
    <row r="6" spans="1:4" x14ac:dyDescent="0.25">
      <c r="A6" s="45"/>
      <c r="B6" t="s">
        <v>70</v>
      </c>
      <c r="C6" s="5">
        <v>2</v>
      </c>
      <c r="D6" s="6">
        <v>1E-3</v>
      </c>
    </row>
    <row r="7" spans="1:4" x14ac:dyDescent="0.25">
      <c r="A7" s="45"/>
      <c r="B7" t="s">
        <v>71</v>
      </c>
      <c r="C7" s="5">
        <v>1</v>
      </c>
      <c r="D7" s="5">
        <v>1E-3</v>
      </c>
    </row>
    <row r="8" spans="1:4" x14ac:dyDescent="0.25">
      <c r="A8" s="45"/>
      <c r="B8" t="s">
        <v>82</v>
      </c>
      <c r="C8" s="5">
        <v>1</v>
      </c>
      <c r="D8" s="6">
        <v>0.08</v>
      </c>
    </row>
    <row r="9" spans="1:4" x14ac:dyDescent="0.25">
      <c r="A9" s="45"/>
      <c r="B9" t="s">
        <v>75</v>
      </c>
      <c r="C9" s="5">
        <v>1</v>
      </c>
      <c r="D9" s="6">
        <v>0.34200000000000003</v>
      </c>
    </row>
    <row r="10" spans="1:4" x14ac:dyDescent="0.25">
      <c r="A10" s="45"/>
      <c r="B10" t="s">
        <v>68</v>
      </c>
      <c r="C10" s="5">
        <v>1</v>
      </c>
      <c r="D10" s="6">
        <v>6.003E-2</v>
      </c>
    </row>
    <row r="11" spans="1:4" x14ac:dyDescent="0.25">
      <c r="A11" s="46" t="s">
        <v>79</v>
      </c>
      <c r="B11" s="46"/>
      <c r="C11" s="5">
        <f>SUM(C4:C10)</f>
        <v>15</v>
      </c>
      <c r="D11" s="6">
        <f>C4*D4+C5*D5+C6*D6+C7*D7+C8*D8+C9*D9+C10*D10</f>
        <v>0.49160000000000004</v>
      </c>
    </row>
    <row r="12" spans="1:4" x14ac:dyDescent="0.25">
      <c r="A12" s="45" t="s">
        <v>109</v>
      </c>
      <c r="B12" s="44" t="s">
        <v>85</v>
      </c>
      <c r="C12" s="44"/>
      <c r="D12" s="44"/>
    </row>
    <row r="13" spans="1:4" x14ac:dyDescent="0.25">
      <c r="A13" s="45"/>
      <c r="B13" t="str">
        <f>B3</f>
        <v>CCD Bookcase Top Assembly</v>
      </c>
      <c r="C13" s="5">
        <v>1</v>
      </c>
      <c r="D13" s="24">
        <f>D11</f>
        <v>0.49160000000000004</v>
      </c>
    </row>
    <row r="14" spans="1:4" x14ac:dyDescent="0.25">
      <c r="A14" s="45"/>
      <c r="B14" t="s">
        <v>63</v>
      </c>
      <c r="C14" s="5">
        <v>6</v>
      </c>
      <c r="D14" s="24">
        <v>7.2999999999999996E-4</v>
      </c>
    </row>
    <row r="15" spans="1:4" x14ac:dyDescent="0.25">
      <c r="A15" s="45"/>
      <c r="B15" t="s">
        <v>69</v>
      </c>
      <c r="C15" s="5">
        <v>2</v>
      </c>
      <c r="D15" s="7">
        <v>9.8000000000000004E-2</v>
      </c>
    </row>
    <row r="16" spans="1:4" x14ac:dyDescent="0.25">
      <c r="A16" s="46" t="s">
        <v>79</v>
      </c>
      <c r="B16" s="46"/>
      <c r="C16" s="5">
        <f>SUM(C13:C15)</f>
        <v>9</v>
      </c>
      <c r="D16" s="6">
        <f>C13*D13+C14*D14+C15*D15</f>
        <v>0.69198000000000004</v>
      </c>
    </row>
    <row r="17" spans="1:4" x14ac:dyDescent="0.25">
      <c r="A17" s="45" t="s">
        <v>84</v>
      </c>
      <c r="B17" s="44" t="s">
        <v>86</v>
      </c>
      <c r="C17" s="44"/>
      <c r="D17" s="44"/>
    </row>
    <row r="18" spans="1:4" x14ac:dyDescent="0.25">
      <c r="A18" s="45"/>
      <c r="B18" t="str">
        <f>B12</f>
        <v>CCD Bookcase Assembly External Frame</v>
      </c>
      <c r="C18" s="5">
        <v>1</v>
      </c>
      <c r="D18" s="6">
        <f>D16</f>
        <v>0.69198000000000004</v>
      </c>
    </row>
    <row r="19" spans="1:4" x14ac:dyDescent="0.25">
      <c r="A19" s="45"/>
      <c r="B19" t="s">
        <v>69</v>
      </c>
      <c r="C19" s="5">
        <v>3</v>
      </c>
      <c r="D19" s="5">
        <v>9.8000000000000004E-2</v>
      </c>
    </row>
    <row r="20" spans="1:4" x14ac:dyDescent="0.25">
      <c r="A20" s="45"/>
      <c r="B20" t="s">
        <v>116</v>
      </c>
      <c r="C20" s="5">
        <v>18</v>
      </c>
      <c r="D20" s="6">
        <v>7.2999999999999996E-4</v>
      </c>
    </row>
    <row r="21" spans="1:4" x14ac:dyDescent="0.25">
      <c r="A21" s="45"/>
      <c r="B21" t="s">
        <v>70</v>
      </c>
      <c r="C21" s="5">
        <v>6</v>
      </c>
      <c r="D21" s="6">
        <v>1E-3</v>
      </c>
    </row>
    <row r="22" spans="1:4" x14ac:dyDescent="0.25">
      <c r="A22" s="45"/>
      <c r="B22" s="23" t="s">
        <v>71</v>
      </c>
      <c r="C22" s="5">
        <v>3</v>
      </c>
      <c r="D22" s="5">
        <v>1E-3</v>
      </c>
    </row>
    <row r="23" spans="1:4" x14ac:dyDescent="0.25">
      <c r="A23" s="46" t="s">
        <v>79</v>
      </c>
      <c r="B23" s="46"/>
      <c r="C23" s="5">
        <f>SUM(C18:C22)</f>
        <v>31</v>
      </c>
      <c r="D23" s="6">
        <f>C18*D18+C19*D19+C20*D20+C21*D21+C22*D22</f>
        <v>1.0081199999999999</v>
      </c>
    </row>
    <row r="24" spans="1:4" x14ac:dyDescent="0.25">
      <c r="A24" s="45" t="s">
        <v>110</v>
      </c>
      <c r="B24" s="44" t="s">
        <v>88</v>
      </c>
      <c r="C24" s="44"/>
      <c r="D24" s="44"/>
    </row>
    <row r="25" spans="1:4" x14ac:dyDescent="0.25">
      <c r="A25" s="45"/>
      <c r="B25" t="str">
        <f>B17</f>
        <v>CCD Bookcase Assembly Frames</v>
      </c>
      <c r="C25" s="5">
        <v>1</v>
      </c>
      <c r="D25" s="6">
        <f>D23</f>
        <v>1.0081199999999999</v>
      </c>
    </row>
    <row r="26" spans="1:4" x14ac:dyDescent="0.25">
      <c r="A26" s="45"/>
      <c r="B26" t="s">
        <v>70</v>
      </c>
      <c r="C26" s="5">
        <v>8</v>
      </c>
      <c r="D26" s="6">
        <v>1E-3</v>
      </c>
    </row>
    <row r="27" spans="1:4" x14ac:dyDescent="0.25">
      <c r="A27" s="45"/>
      <c r="B27" t="s">
        <v>71</v>
      </c>
      <c r="C27" s="5">
        <v>4</v>
      </c>
      <c r="D27" s="5">
        <v>1E-3</v>
      </c>
    </row>
    <row r="28" spans="1:4" x14ac:dyDescent="0.25">
      <c r="A28" s="45"/>
      <c r="B28" t="s">
        <v>116</v>
      </c>
      <c r="C28" s="5">
        <v>24</v>
      </c>
      <c r="D28" s="6">
        <v>7.2999999999999996E-4</v>
      </c>
    </row>
    <row r="29" spans="1:4" x14ac:dyDescent="0.25">
      <c r="A29" s="45"/>
      <c r="B29" s="23" t="s">
        <v>76</v>
      </c>
      <c r="C29" s="5">
        <v>1</v>
      </c>
      <c r="D29" s="6">
        <v>1E-3</v>
      </c>
    </row>
    <row r="30" spans="1:4" x14ac:dyDescent="0.25">
      <c r="A30" s="45"/>
      <c r="B30" t="s">
        <v>77</v>
      </c>
      <c r="C30" s="5">
        <v>1</v>
      </c>
      <c r="D30" s="6">
        <v>6.45E-3</v>
      </c>
    </row>
    <row r="31" spans="1:4" x14ac:dyDescent="0.25">
      <c r="A31" s="45"/>
      <c r="B31" t="s">
        <v>78</v>
      </c>
      <c r="C31" s="5">
        <v>1</v>
      </c>
      <c r="D31" s="6">
        <v>5.1999999999999998E-3</v>
      </c>
    </row>
    <row r="32" spans="1:4" x14ac:dyDescent="0.25">
      <c r="A32" s="45"/>
      <c r="B32" s="25" t="s">
        <v>89</v>
      </c>
      <c r="C32" s="5">
        <v>1</v>
      </c>
      <c r="D32" s="6">
        <v>1E-3</v>
      </c>
    </row>
    <row r="33" spans="1:4" x14ac:dyDescent="0.25">
      <c r="A33" s="45"/>
      <c r="B33" s="23" t="s">
        <v>119</v>
      </c>
      <c r="C33" s="5">
        <v>1</v>
      </c>
      <c r="D33" s="6">
        <v>1E-3</v>
      </c>
    </row>
    <row r="34" spans="1:4" x14ac:dyDescent="0.25">
      <c r="A34" s="45"/>
      <c r="B34" t="s">
        <v>67</v>
      </c>
      <c r="C34" s="5">
        <v>1</v>
      </c>
      <c r="D34" s="6">
        <v>0.06</v>
      </c>
    </row>
    <row r="35" spans="1:4" x14ac:dyDescent="0.25">
      <c r="A35" s="46" t="s">
        <v>79</v>
      </c>
      <c r="B35" s="46"/>
      <c r="C35" s="5">
        <f>SUM(C25:C34)</f>
        <v>43</v>
      </c>
      <c r="D35" s="6">
        <f>C27*D27+C28*D28+C29*D29+C30*D30+C31*D31+C32*D32+C33*D33+C26*D26+C25*D25</f>
        <v>1.0522899999999999</v>
      </c>
    </row>
    <row r="36" spans="1:4" ht="15" customHeight="1" x14ac:dyDescent="0.25">
      <c r="A36" s="45" t="s">
        <v>87</v>
      </c>
      <c r="B36" s="44" t="s">
        <v>111</v>
      </c>
      <c r="C36" s="44"/>
      <c r="D36" s="44"/>
    </row>
    <row r="37" spans="1:4" ht="15" customHeight="1" x14ac:dyDescent="0.25">
      <c r="A37" s="45"/>
      <c r="B37" s="23" t="s">
        <v>104</v>
      </c>
      <c r="C37" s="5">
        <v>1</v>
      </c>
      <c r="D37" s="5">
        <v>49.526000000000003</v>
      </c>
    </row>
    <row r="38" spans="1:4" x14ac:dyDescent="0.25">
      <c r="A38" s="45"/>
      <c r="B38" t="str">
        <f>B24</f>
        <v>CCD Bookcase Assembly</v>
      </c>
      <c r="C38" s="5">
        <v>1</v>
      </c>
      <c r="D38" s="6">
        <f>D35</f>
        <v>1.0522899999999999</v>
      </c>
    </row>
    <row r="39" spans="1:4" x14ac:dyDescent="0.25">
      <c r="A39" s="45"/>
      <c r="B39" s="23" t="s">
        <v>114</v>
      </c>
      <c r="C39" s="5">
        <v>2</v>
      </c>
      <c r="D39" s="6">
        <v>0.04</v>
      </c>
    </row>
    <row r="40" spans="1:4" x14ac:dyDescent="0.25">
      <c r="A40" s="45"/>
      <c r="B40" t="s">
        <v>113</v>
      </c>
      <c r="C40" s="5">
        <v>4</v>
      </c>
      <c r="D40" s="5">
        <v>2.0000000000000001E-4</v>
      </c>
    </row>
    <row r="41" spans="1:4" x14ac:dyDescent="0.25">
      <c r="A41" s="45"/>
      <c r="B41" t="s">
        <v>90</v>
      </c>
      <c r="C41" s="5">
        <v>1</v>
      </c>
      <c r="D41" s="6">
        <v>4.632E-2</v>
      </c>
    </row>
    <row r="42" spans="1:4" x14ac:dyDescent="0.25">
      <c r="A42" s="45"/>
      <c r="B42" s="23" t="s">
        <v>105</v>
      </c>
      <c r="C42" s="5">
        <v>4</v>
      </c>
      <c r="D42" s="35">
        <v>2.9999999999999997E-4</v>
      </c>
    </row>
    <row r="43" spans="1:4" x14ac:dyDescent="0.25">
      <c r="A43" s="45"/>
      <c r="B43" s="23" t="s">
        <v>103</v>
      </c>
      <c r="C43" s="5">
        <v>6</v>
      </c>
      <c r="D43" s="6">
        <v>1E-3</v>
      </c>
    </row>
    <row r="44" spans="1:4" x14ac:dyDescent="0.25">
      <c r="A44" s="46" t="s">
        <v>79</v>
      </c>
      <c r="B44" s="46"/>
      <c r="C44" s="5">
        <f>SUM(C37:C43)</f>
        <v>19</v>
      </c>
      <c r="D44" s="6">
        <f>C39*D39+C40*D40+C41*D41+C42*D42+C43*D43+C38*D38+C37*D37</f>
        <v>50.712610000000005</v>
      </c>
    </row>
    <row r="45" spans="1:4" x14ac:dyDescent="0.25">
      <c r="A45" s="34"/>
    </row>
    <row r="46" spans="1:4" x14ac:dyDescent="0.25">
      <c r="A46" s="34"/>
    </row>
    <row r="47" spans="1:4" x14ac:dyDescent="0.25">
      <c r="A47" s="34"/>
    </row>
  </sheetData>
  <mergeCells count="16">
    <mergeCell ref="B36:D36"/>
    <mergeCell ref="A36:A43"/>
    <mergeCell ref="A44:B44"/>
    <mergeCell ref="A1:D1"/>
    <mergeCell ref="A3:A10"/>
    <mergeCell ref="B3:D3"/>
    <mergeCell ref="A23:B23"/>
    <mergeCell ref="A24:A34"/>
    <mergeCell ref="B24:D24"/>
    <mergeCell ref="A35:B35"/>
    <mergeCell ref="A11:B11"/>
    <mergeCell ref="A12:A15"/>
    <mergeCell ref="B12:D12"/>
    <mergeCell ref="A16:B16"/>
    <mergeCell ref="A17:A22"/>
    <mergeCell ref="B17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D26E-65DF-48CF-9749-18A55222B41A}">
  <dimension ref="A2:O33"/>
  <sheetViews>
    <sheetView zoomScale="130" zoomScaleNormal="130" workbookViewId="0">
      <selection activeCell="C33" sqref="C33"/>
    </sheetView>
  </sheetViews>
  <sheetFormatPr baseColWidth="10" defaultRowHeight="15" x14ac:dyDescent="0.25"/>
  <cols>
    <col min="1" max="1" width="17.85546875" bestFit="1" customWidth="1"/>
    <col min="2" max="2" width="9.28515625" customWidth="1"/>
    <col min="3" max="3" width="23.28515625" bestFit="1" customWidth="1"/>
    <col min="4" max="4" width="30" bestFit="1" customWidth="1"/>
    <col min="5" max="5" width="20.7109375" bestFit="1" customWidth="1"/>
    <col min="6" max="6" width="17.7109375" bestFit="1" customWidth="1"/>
    <col min="7" max="7" width="19.7109375" bestFit="1" customWidth="1"/>
    <col min="8" max="8" width="28.140625" bestFit="1" customWidth="1"/>
    <col min="9" max="9" width="16.85546875" bestFit="1" customWidth="1"/>
    <col min="11" max="11" width="11.42578125" style="5"/>
    <col min="12" max="12" width="30" bestFit="1" customWidth="1"/>
    <col min="14" max="14" width="13.28515625" bestFit="1" customWidth="1"/>
  </cols>
  <sheetData>
    <row r="2" spans="1:15" x14ac:dyDescent="0.25">
      <c r="A2" s="44" t="s">
        <v>21</v>
      </c>
      <c r="B2" s="44"/>
      <c r="C2" s="44"/>
      <c r="D2" s="44"/>
      <c r="E2" s="44"/>
      <c r="F2" s="44"/>
      <c r="G2" s="44"/>
      <c r="H2" s="44"/>
      <c r="I2" s="44"/>
      <c r="K2" s="36"/>
      <c r="L2" s="36"/>
      <c r="M2" s="36"/>
      <c r="N2" s="36"/>
      <c r="O2" s="36"/>
    </row>
    <row r="3" spans="1:15" x14ac:dyDescent="0.25">
      <c r="A3" s="44" t="s">
        <v>6</v>
      </c>
      <c r="B3" s="5" t="s">
        <v>22</v>
      </c>
      <c r="C3" t="s">
        <v>23</v>
      </c>
      <c r="D3" s="5" t="s">
        <v>24</v>
      </c>
      <c r="E3" s="5" t="s">
        <v>25</v>
      </c>
      <c r="F3" s="5" t="s">
        <v>36</v>
      </c>
      <c r="G3" s="5" t="s">
        <v>32</v>
      </c>
      <c r="H3" s="5" t="s">
        <v>46</v>
      </c>
      <c r="I3" s="5" t="s">
        <v>47</v>
      </c>
      <c r="K3" s="36"/>
      <c r="L3" s="36"/>
      <c r="M3" s="36"/>
      <c r="N3" s="36"/>
      <c r="O3" s="36"/>
    </row>
    <row r="4" spans="1:15" ht="17.25" x14ac:dyDescent="0.25">
      <c r="A4" s="44"/>
      <c r="B4" s="5" t="s">
        <v>26</v>
      </c>
      <c r="C4" s="5" t="s">
        <v>27</v>
      </c>
      <c r="D4" s="5" t="s">
        <v>27</v>
      </c>
      <c r="E4" s="5" t="s">
        <v>37</v>
      </c>
      <c r="F4" s="5" t="s">
        <v>34</v>
      </c>
      <c r="G4" s="5" t="s">
        <v>33</v>
      </c>
      <c r="H4" s="5" t="s">
        <v>38</v>
      </c>
      <c r="I4" s="5" t="s">
        <v>35</v>
      </c>
      <c r="K4" s="36"/>
      <c r="L4" s="36"/>
      <c r="M4" s="36"/>
      <c r="N4" s="36"/>
      <c r="O4" s="36"/>
    </row>
    <row r="5" spans="1:15" x14ac:dyDescent="0.25">
      <c r="A5" s="9" t="s">
        <v>28</v>
      </c>
      <c r="B5" s="5">
        <v>2700</v>
      </c>
      <c r="C5" s="5" t="s">
        <v>29</v>
      </c>
      <c r="D5" s="5" t="s">
        <v>30</v>
      </c>
      <c r="E5" s="5" t="s">
        <v>40</v>
      </c>
      <c r="F5" s="5" t="s">
        <v>43</v>
      </c>
      <c r="G5" s="5" t="s">
        <v>115</v>
      </c>
      <c r="H5" s="5" t="s">
        <v>45</v>
      </c>
      <c r="I5" s="5" t="s">
        <v>29</v>
      </c>
      <c r="K5" s="36"/>
      <c r="L5" s="36"/>
      <c r="M5" s="36"/>
      <c r="N5" s="36"/>
      <c r="O5" s="36"/>
    </row>
    <row r="6" spans="1:15" x14ac:dyDescent="0.25">
      <c r="A6" s="9" t="s">
        <v>48</v>
      </c>
      <c r="B6" s="5">
        <v>8000</v>
      </c>
      <c r="C6" s="5" t="s">
        <v>29</v>
      </c>
      <c r="D6" s="5" t="s">
        <v>31</v>
      </c>
      <c r="E6" s="5" t="s">
        <v>39</v>
      </c>
      <c r="F6" s="5" t="s">
        <v>41</v>
      </c>
      <c r="G6" s="5" t="s">
        <v>44</v>
      </c>
      <c r="H6" s="5" t="s">
        <v>42</v>
      </c>
      <c r="I6" s="5" t="s">
        <v>29</v>
      </c>
      <c r="K6" s="36"/>
      <c r="L6" s="36"/>
      <c r="M6" s="36"/>
      <c r="N6" s="36"/>
      <c r="O6" s="36"/>
    </row>
    <row r="7" spans="1:15" x14ac:dyDescent="0.25">
      <c r="K7" s="36"/>
      <c r="L7" s="36"/>
      <c r="M7" s="36"/>
      <c r="N7" s="36"/>
      <c r="O7" s="36"/>
    </row>
    <row r="8" spans="1:15" ht="17.25" customHeight="1" x14ac:dyDescent="0.25">
      <c r="C8" s="44" t="s">
        <v>49</v>
      </c>
      <c r="D8" s="44"/>
      <c r="F8" s="44" t="s">
        <v>56</v>
      </c>
      <c r="G8" s="44" t="s">
        <v>117</v>
      </c>
      <c r="H8" s="44"/>
      <c r="K8" s="36"/>
      <c r="L8" s="36"/>
      <c r="M8" s="36"/>
      <c r="N8" s="36"/>
      <c r="O8" s="36"/>
    </row>
    <row r="9" spans="1:15" x14ac:dyDescent="0.25">
      <c r="C9" t="s">
        <v>50</v>
      </c>
      <c r="D9" s="5">
        <f>SUM(BillOfMaterials!D5:D9)</f>
        <v>31</v>
      </c>
      <c r="F9" s="44"/>
      <c r="G9" s="7" t="s">
        <v>72</v>
      </c>
      <c r="H9" s="7" t="s">
        <v>57</v>
      </c>
      <c r="K9" s="36"/>
      <c r="L9" s="36"/>
      <c r="M9" s="36"/>
      <c r="N9" s="36"/>
      <c r="O9" s="36"/>
    </row>
    <row r="10" spans="1:15" x14ac:dyDescent="0.25">
      <c r="C10" t="s">
        <v>51</v>
      </c>
      <c r="D10" s="5">
        <f>SUM(BillOfMaterials!D4:D9,BillOfMaterials!D11:D14)</f>
        <v>96</v>
      </c>
      <c r="F10" s="10" t="s">
        <v>58</v>
      </c>
      <c r="G10" s="5">
        <v>180</v>
      </c>
      <c r="H10" s="5">
        <v>192</v>
      </c>
      <c r="K10" s="36"/>
      <c r="L10" s="36"/>
      <c r="M10" s="36"/>
      <c r="N10" s="36"/>
      <c r="O10" s="36"/>
    </row>
    <row r="11" spans="1:15" x14ac:dyDescent="0.25">
      <c r="C11" t="s">
        <v>66</v>
      </c>
      <c r="D11" s="5">
        <v>10</v>
      </c>
      <c r="F11" s="10" t="s">
        <v>59</v>
      </c>
      <c r="G11" s="5">
        <v>13.37</v>
      </c>
      <c r="H11" s="5">
        <v>63.48</v>
      </c>
      <c r="K11" s="36"/>
      <c r="L11" s="36"/>
      <c r="M11" s="36"/>
      <c r="N11" s="36"/>
      <c r="O11" s="36"/>
    </row>
    <row r="12" spans="1:15" x14ac:dyDescent="0.25">
      <c r="C12" t="s">
        <v>52</v>
      </c>
      <c r="D12" s="5">
        <v>5</v>
      </c>
      <c r="F12" s="10" t="s">
        <v>62</v>
      </c>
      <c r="G12" s="5">
        <v>180</v>
      </c>
      <c r="H12" s="5">
        <v>180</v>
      </c>
    </row>
    <row r="13" spans="1:15" x14ac:dyDescent="0.25">
      <c r="H13" s="5"/>
    </row>
    <row r="14" spans="1:15" x14ac:dyDescent="0.25">
      <c r="C14" s="44" t="s">
        <v>53</v>
      </c>
      <c r="D14" s="44"/>
      <c r="E14" s="44"/>
      <c r="F14" s="44"/>
      <c r="G14" s="44"/>
      <c r="H14" s="5"/>
    </row>
    <row r="15" spans="1:15" x14ac:dyDescent="0.25">
      <c r="C15" s="5" t="s">
        <v>54</v>
      </c>
      <c r="D15" s="5" t="s">
        <v>55</v>
      </c>
      <c r="E15" s="5" t="s">
        <v>3</v>
      </c>
      <c r="F15" s="5" t="s">
        <v>6</v>
      </c>
      <c r="G15" s="5" t="s">
        <v>5</v>
      </c>
      <c r="H15" s="5"/>
    </row>
    <row r="16" spans="1:15" x14ac:dyDescent="0.25">
      <c r="C16" s="5">
        <v>1</v>
      </c>
      <c r="D16" t="s">
        <v>68</v>
      </c>
      <c r="E16" s="5">
        <v>1</v>
      </c>
      <c r="F16" s="5" t="s">
        <v>28</v>
      </c>
      <c r="G16" s="6">
        <v>0.06</v>
      </c>
      <c r="H16" s="5"/>
    </row>
    <row r="17" spans="3:12" x14ac:dyDescent="0.25">
      <c r="C17" s="5">
        <v>2</v>
      </c>
      <c r="D17" s="23" t="s">
        <v>67</v>
      </c>
      <c r="E17" s="5">
        <v>1</v>
      </c>
      <c r="F17" s="5" t="s">
        <v>28</v>
      </c>
      <c r="G17" s="6">
        <v>0.06</v>
      </c>
    </row>
    <row r="18" spans="3:12" x14ac:dyDescent="0.25">
      <c r="C18" s="5">
        <v>3</v>
      </c>
      <c r="D18" t="s">
        <v>69</v>
      </c>
      <c r="E18" s="5">
        <v>5</v>
      </c>
      <c r="F18" s="5" t="s">
        <v>28</v>
      </c>
      <c r="G18" s="6">
        <v>9.8000000000000004E-2</v>
      </c>
      <c r="H18" s="5"/>
      <c r="J18" s="5"/>
      <c r="L18" s="6"/>
    </row>
    <row r="19" spans="3:12" x14ac:dyDescent="0.25">
      <c r="C19" s="5">
        <v>4</v>
      </c>
      <c r="D19" t="s">
        <v>70</v>
      </c>
      <c r="E19" s="5">
        <v>16</v>
      </c>
      <c r="F19" s="5" t="s">
        <v>28</v>
      </c>
      <c r="G19" s="6">
        <v>1E-3</v>
      </c>
      <c r="H19" s="5"/>
      <c r="J19" s="5"/>
      <c r="L19" s="6"/>
    </row>
    <row r="20" spans="3:12" x14ac:dyDescent="0.25">
      <c r="C20" s="5">
        <v>5</v>
      </c>
      <c r="D20" t="s">
        <v>71</v>
      </c>
      <c r="E20" s="5">
        <v>8</v>
      </c>
      <c r="F20" s="5" t="s">
        <v>28</v>
      </c>
      <c r="G20" s="6">
        <v>5.8889999999999998E-2</v>
      </c>
      <c r="H20" s="5"/>
      <c r="J20" s="5"/>
      <c r="L20" s="6"/>
    </row>
    <row r="21" spans="3:12" ht="15.75" x14ac:dyDescent="0.25">
      <c r="D21" s="12"/>
      <c r="E21" s="12"/>
      <c r="F21" s="12"/>
      <c r="H21" s="5"/>
      <c r="J21" s="5"/>
      <c r="L21" s="6"/>
    </row>
    <row r="22" spans="3:12" x14ac:dyDescent="0.25">
      <c r="C22" s="10"/>
      <c r="D22" s="5"/>
      <c r="F22" s="5"/>
      <c r="H22" s="5"/>
      <c r="L22" s="6"/>
    </row>
    <row r="23" spans="3:12" x14ac:dyDescent="0.25">
      <c r="C23" s="10"/>
      <c r="D23" s="5" t="s">
        <v>118</v>
      </c>
      <c r="E23" s="47">
        <f>BillOfMaterials!D4*BillOfMaterials!F4+BillOfMaterials!D5*BillOfMaterials!F5+BillOfMaterials!D6*BillOfMaterials!F6+BillOfMaterials!D7*BillOfMaterials!F7+BillOfMaterials!D8*BillOfMaterials!F8+BillOfMaterials!D9*BillOfMaterials!F9</f>
        <v>1.1511199999999999</v>
      </c>
      <c r="H23" s="5"/>
      <c r="J23" s="5"/>
      <c r="L23" s="6"/>
    </row>
    <row r="24" spans="3:12" x14ac:dyDescent="0.25">
      <c r="C24" s="10"/>
      <c r="D24" s="5"/>
      <c r="H24" s="5"/>
      <c r="J24" s="5"/>
      <c r="L24" s="6"/>
    </row>
    <row r="25" spans="3:12" x14ac:dyDescent="0.25">
      <c r="C25" s="10"/>
      <c r="D25" s="5"/>
      <c r="H25" s="5"/>
      <c r="J25" s="5"/>
      <c r="L25" s="6"/>
    </row>
    <row r="26" spans="3:12" x14ac:dyDescent="0.25">
      <c r="D26" s="5"/>
      <c r="H26" s="5"/>
      <c r="J26" s="5"/>
      <c r="L26" s="6"/>
    </row>
    <row r="27" spans="3:12" x14ac:dyDescent="0.25">
      <c r="D27" s="5"/>
      <c r="H27" s="5"/>
      <c r="J27" s="5"/>
      <c r="L27" s="6"/>
    </row>
    <row r="28" spans="3:12" x14ac:dyDescent="0.25">
      <c r="J28" s="5"/>
      <c r="L28" s="6"/>
    </row>
    <row r="29" spans="3:12" x14ac:dyDescent="0.25">
      <c r="J29" s="5"/>
      <c r="L29" s="6"/>
    </row>
    <row r="30" spans="3:12" x14ac:dyDescent="0.25">
      <c r="J30" s="5"/>
      <c r="L30" s="6"/>
    </row>
    <row r="31" spans="3:12" x14ac:dyDescent="0.25">
      <c r="J31" s="5"/>
      <c r="L31" s="6"/>
    </row>
    <row r="32" spans="3:12" x14ac:dyDescent="0.25">
      <c r="J32" s="5"/>
      <c r="L32" s="6"/>
    </row>
    <row r="33" spans="10:12" x14ac:dyDescent="0.25">
      <c r="J33" s="5"/>
      <c r="L33" s="6"/>
    </row>
  </sheetData>
  <mergeCells count="6">
    <mergeCell ref="A2:I2"/>
    <mergeCell ref="C8:D8"/>
    <mergeCell ref="C14:G14"/>
    <mergeCell ref="A3:A4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BillOfMaterials</vt:lpstr>
      <vt:lpstr>Assemblies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Vagelis</dc:creator>
  <cp:lastModifiedBy>Gkougkousis, Vagelis</cp:lastModifiedBy>
  <dcterms:created xsi:type="dcterms:W3CDTF">2015-06-05T18:19:34Z</dcterms:created>
  <dcterms:modified xsi:type="dcterms:W3CDTF">2025-07-15T16:53:01Z</dcterms:modified>
</cp:coreProperties>
</file>